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7"/>
  </bookViews>
  <sheets>
    <sheet name="V. H Družstva" sheetId="1" r:id="rId1"/>
    <sheet name="V. H." sheetId="2" r:id="rId2"/>
    <sheet name="V.h jednotlivci" sheetId="3" r:id="rId3"/>
    <sheet name="V. H. Tlak s činkou" sheetId="4" r:id="rId4"/>
    <sheet name="V. H. Trojskok" sheetId="5" r:id="rId5"/>
    <sheet name="V. H. Shyby" sheetId="6" r:id="rId6"/>
    <sheet name="V. H. Svisy" sheetId="7" r:id="rId7"/>
    <sheet name="V.D Družstva" sheetId="8" r:id="rId8"/>
    <sheet name="V.D" sheetId="9" r:id="rId9"/>
    <sheet name="V.D jednotlivci" sheetId="10" r:id="rId10"/>
    <sheet name="V. D. šplh" sheetId="11" r:id="rId11"/>
    <sheet name="V. D. Trojskok" sheetId="12" r:id="rId12"/>
    <sheet name="V. D. Hod" sheetId="13" r:id="rId13"/>
    <sheet name="V. D. Sedy lehy" sheetId="14" r:id="rId14"/>
  </sheets>
  <definedNames/>
  <calcPr fullCalcOnLoad="1"/>
</workbook>
</file>

<file path=xl/sharedStrings.xml><?xml version="1.0" encoding="utf-8"?>
<sst xmlns="http://schemas.openxmlformats.org/spreadsheetml/2006/main" count="2219" uniqueCount="241">
  <si>
    <t>Silový čtyřboj - chlapci kategorie 5</t>
  </si>
  <si>
    <t>poř.</t>
  </si>
  <si>
    <t>příjmení, jméno</t>
  </si>
  <si>
    <t>ročník
nar.</t>
  </si>
  <si>
    <t>škola</t>
  </si>
  <si>
    <t>Tlak s činkou</t>
  </si>
  <si>
    <t>Trojskok</t>
  </si>
  <si>
    <t>Shyby</t>
  </si>
  <si>
    <t>Svisy</t>
  </si>
  <si>
    <t>Body jed.</t>
  </si>
  <si>
    <t>Poř.jed.</t>
  </si>
  <si>
    <t>Celkem bodů družstva</t>
  </si>
  <si>
    <t>Pořadí družstva</t>
  </si>
  <si>
    <t>výkon</t>
  </si>
  <si>
    <t>body</t>
  </si>
  <si>
    <t>Gerža Jan</t>
  </si>
  <si>
    <t>SPŠ strojnická Vsetín, Pod Strání 1776</t>
  </si>
  <si>
    <t>Gerža Daniel</t>
  </si>
  <si>
    <t>Fusek Jaroslav</t>
  </si>
  <si>
    <t>Psota Michal</t>
  </si>
  <si>
    <t>Holub Lukáš</t>
  </si>
  <si>
    <t>TRIVIS SŠ veřejnoprávní, s.r.o. Karlovy Vary, TGM 1/559</t>
  </si>
  <si>
    <t>Purkyt Jakub</t>
  </si>
  <si>
    <t>Rohan Martin</t>
  </si>
  <si>
    <t>XXX</t>
  </si>
  <si>
    <t>Fišer Jan</t>
  </si>
  <si>
    <t>Gymnázium Jana Keplera Praha 6, Parléřova 2</t>
  </si>
  <si>
    <t>Hruška Vladislav</t>
  </si>
  <si>
    <t>Kubiče Martin</t>
  </si>
  <si>
    <t>Hošek Jan</t>
  </si>
  <si>
    <t>SPŠ a Vyšší odborná škola Písek, Čapkova 402</t>
  </si>
  <si>
    <t>Kolář Jan</t>
  </si>
  <si>
    <t>Bartoš Filip</t>
  </si>
  <si>
    <t>Jirků Tomáš</t>
  </si>
  <si>
    <t>Petr Tomáš</t>
  </si>
  <si>
    <t>SŠ polytechnická Brno, Jílová</t>
  </si>
  <si>
    <t>Bílek Pavel</t>
  </si>
  <si>
    <t>Adámek Jiří</t>
  </si>
  <si>
    <t>Minx Lukáš</t>
  </si>
  <si>
    <t>SŠ technická Jihlava, Polenska 2</t>
  </si>
  <si>
    <t>Fuit Matěj</t>
  </si>
  <si>
    <t>Toscher Jan</t>
  </si>
  <si>
    <t>Dohnal Tomáš</t>
  </si>
  <si>
    <t>Lepič Pavel</t>
  </si>
  <si>
    <t>Gymnázium Dr. Josefa Pekaře Mladá Boleslav, Palackého 211</t>
  </si>
  <si>
    <t>Kubelka Miloš</t>
  </si>
  <si>
    <t>Žambera Tomáš</t>
  </si>
  <si>
    <t>Matoušek Radek</t>
  </si>
  <si>
    <t>Mrázek Stanislav</t>
  </si>
  <si>
    <t>SPŠ Trutnov, Školní 101</t>
  </si>
  <si>
    <t>Kubín Jan</t>
  </si>
  <si>
    <t>Novák Josef</t>
  </si>
  <si>
    <t>Klauda Michal</t>
  </si>
  <si>
    <t>Níč Jakub</t>
  </si>
  <si>
    <t>SPŠ Ústí nad Labem, Stará 99</t>
  </si>
  <si>
    <t>Burkovec Vojtěch</t>
  </si>
  <si>
    <t>Šrámek Radek</t>
  </si>
  <si>
    <t>Vaněk Lukáš</t>
  </si>
  <si>
    <t>Aitner Jiří</t>
  </si>
  <si>
    <t>SPŠ  Tachov, Světce 1</t>
  </si>
  <si>
    <t>Rubák Ivan</t>
  </si>
  <si>
    <t>Petruš Milan</t>
  </si>
  <si>
    <t>Keprt Patrik</t>
  </si>
  <si>
    <t>Novikov David</t>
  </si>
  <si>
    <t>Rabenseifner Michal</t>
  </si>
  <si>
    <t>Dolanský Jakub</t>
  </si>
  <si>
    <t>Zátopek Ondřej</t>
  </si>
  <si>
    <t>OA a Vyšší odborná škola Ostrava-Mar. Hory, Karasova 16</t>
  </si>
  <si>
    <t>Pelikán Šimon</t>
  </si>
  <si>
    <t>Bielko Radovan</t>
  </si>
  <si>
    <t>Krkoška Adam</t>
  </si>
  <si>
    <t>Majerníček Marek</t>
  </si>
  <si>
    <t>SŠED Frýdek-Místek, Pionýrů 2069</t>
  </si>
  <si>
    <t>Mayer Marek</t>
  </si>
  <si>
    <t>Mackanič Daniel</t>
  </si>
  <si>
    <t>Lachowicz Dariusz</t>
  </si>
  <si>
    <t>Böhm Jiří</t>
  </si>
  <si>
    <t>SPŠ stavební Lipník, Komeského sady 257</t>
  </si>
  <si>
    <t>Boleloucký Radek</t>
  </si>
  <si>
    <t>Dostál Jan</t>
  </si>
  <si>
    <t>Němec Patrik</t>
  </si>
  <si>
    <t>Hanus Vít</t>
  </si>
  <si>
    <t>SPŠ a Vyšší odborná škola Příbram, Hrabákova 271</t>
  </si>
  <si>
    <t>Pos Zdeněk</t>
  </si>
  <si>
    <t>Faktor Martin</t>
  </si>
  <si>
    <t>Lebeda Radek</t>
  </si>
  <si>
    <t>Kubíček Jakub</t>
  </si>
  <si>
    <t>Löser Jaroslav</t>
  </si>
  <si>
    <t>Černý Jan</t>
  </si>
  <si>
    <t xml:space="preserve">Výsledková listina krajského kola silového čtyřboje
</t>
  </si>
  <si>
    <t>Místo konání :    SŠED Frýdek-Místek, Pionýrů 2069</t>
  </si>
  <si>
    <t>Datum:               23.4.2009</t>
  </si>
  <si>
    <t>Kategorie:          V. hoši</t>
  </si>
  <si>
    <r>
      <t xml:space="preserve">Místo konání </t>
    </r>
    <r>
      <rPr>
        <b/>
        <sz val="9"/>
        <rFont val="Arial CE"/>
        <family val="2"/>
      </rPr>
      <t>:    SŠED Frýdek-Místek, Pionýrů 2069</t>
    </r>
  </si>
  <si>
    <t>příjmení</t>
  </si>
  <si>
    <t>ročník</t>
  </si>
  <si>
    <t>Šplh</t>
  </si>
  <si>
    <t>Body</t>
  </si>
  <si>
    <t>Pořadí</t>
  </si>
  <si>
    <t>Celkem bodů</t>
  </si>
  <si>
    <t>pořadí družstva</t>
  </si>
  <si>
    <t>jméno</t>
  </si>
  <si>
    <t>nar.</t>
  </si>
  <si>
    <t xml:space="preserve"> jednotlivců</t>
  </si>
  <si>
    <t xml:space="preserve"> družstva</t>
  </si>
  <si>
    <t>Silový čtyřboj - dívky kategorie 5</t>
  </si>
  <si>
    <t>Hod</t>
  </si>
  <si>
    <t>Sedy-lehy</t>
  </si>
  <si>
    <t>Cibulková Barbora</t>
  </si>
  <si>
    <t>Gymnázium Kladno,  nám. E. Beneše 1573</t>
  </si>
  <si>
    <t>Holá Kristýna</t>
  </si>
  <si>
    <t>Gálová Eliška</t>
  </si>
  <si>
    <t>Kotvová Gabriela</t>
  </si>
  <si>
    <t>Vavrečková Veronika</t>
  </si>
  <si>
    <t>SŠ zemědělská a potravinářská Klatovy IV., Národních mučedníků 141</t>
  </si>
  <si>
    <t>Fránová Šárka</t>
  </si>
  <si>
    <t>Machová Miroslava</t>
  </si>
  <si>
    <t>Šašková Zora</t>
  </si>
  <si>
    <t>Frabšová Kateřina</t>
  </si>
  <si>
    <t>Gymnázium Praha 10, Omská 1330/4</t>
  </si>
  <si>
    <t>Veličková Barbora</t>
  </si>
  <si>
    <t>Perželová Lucie</t>
  </si>
  <si>
    <t>Martínková Tereza</t>
  </si>
  <si>
    <t>Krištanová Lucie</t>
  </si>
  <si>
    <t>OA T.G. Masaryka Jindřichův Hradec, Husova 1586</t>
  </si>
  <si>
    <t>Bednářová Michaela</t>
  </si>
  <si>
    <t>Paurová Michaela</t>
  </si>
  <si>
    <t>Šoterová Petra</t>
  </si>
  <si>
    <t>Svačinová Lucie</t>
  </si>
  <si>
    <t>VPŠ a SPŠ Ministerstva vnitra Holešov, Zlínská</t>
  </si>
  <si>
    <t>Knotková Kateřina</t>
  </si>
  <si>
    <t>Pěcháčková Aneta</t>
  </si>
  <si>
    <t>Chrastinová Kristýna</t>
  </si>
  <si>
    <t>Králová Kateřina</t>
  </si>
  <si>
    <t>Slezské gymnázium Opava, Zámecký okruh 29</t>
  </si>
  <si>
    <t>Kozelková Petra</t>
  </si>
  <si>
    <t>Veverková Markéta</t>
  </si>
  <si>
    <t>Quittková Adéla</t>
  </si>
  <si>
    <t>Bartošíková Marie</t>
  </si>
  <si>
    <t>Gymnázium Mikulov, Komenského 7</t>
  </si>
  <si>
    <t>Janošiová Sabrina</t>
  </si>
  <si>
    <t>Šilingerová Silvie</t>
  </si>
  <si>
    <t>Bělohoubková Radka</t>
  </si>
  <si>
    <t>Skopalová Kateřina</t>
  </si>
  <si>
    <t>Černocká Veronika</t>
  </si>
  <si>
    <t>Harásková Dominika</t>
  </si>
  <si>
    <t>Sopperová Pavlína</t>
  </si>
  <si>
    <t>Kalužíková Barbora</t>
  </si>
  <si>
    <t>Gymnázium Sokolov, Husitská 2053</t>
  </si>
  <si>
    <t>X</t>
  </si>
  <si>
    <t>Vašková Kateřina</t>
  </si>
  <si>
    <t>Davídková Daniela</t>
  </si>
  <si>
    <t>Šrámková Hanka</t>
  </si>
  <si>
    <t>Janíková Iveta</t>
  </si>
  <si>
    <t xml:space="preserve">SŠ zemědělská Český Těšín,  </t>
  </si>
  <si>
    <t>Kalinská Tereza</t>
  </si>
  <si>
    <t>Morcinková Markéta</t>
  </si>
  <si>
    <t>Kaszperová Jana</t>
  </si>
  <si>
    <t>Zelová Eva</t>
  </si>
  <si>
    <t>Gymnázium J. Škody Přerov, Komenského 29</t>
  </si>
  <si>
    <t>Jančaříková Michaela</t>
  </si>
  <si>
    <t>Balusková Adéla</t>
  </si>
  <si>
    <t>Jandová Aneta</t>
  </si>
  <si>
    <t>Kohutová Hana</t>
  </si>
  <si>
    <t>OA Frýdek-Místek, Palackého 123</t>
  </si>
  <si>
    <t>Kohutová Kateřina</t>
  </si>
  <si>
    <t>Kiecková Romana</t>
  </si>
  <si>
    <t>Kojdová Helena</t>
  </si>
  <si>
    <r>
      <t>Datum:</t>
    </r>
    <r>
      <rPr>
        <b/>
        <sz val="9"/>
        <rFont val="Arial CE"/>
        <family val="2"/>
      </rPr>
      <t xml:space="preserve">               1.4.2009</t>
    </r>
  </si>
  <si>
    <t>Kategorie:          V. dívky</t>
  </si>
  <si>
    <t>Body jednot.</t>
  </si>
  <si>
    <t>Kategorie:         V. dívky</t>
  </si>
  <si>
    <t>Gymnázium Šumperk, Masarykovo nám. 8</t>
  </si>
  <si>
    <t>SŠ zemědělská Český Těšín, Tyršova 611/2</t>
  </si>
  <si>
    <t>VPŠ a SPŠ Ministerstva vnitra Holešov, Zlínská 991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</si>
  <si>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</si>
  <si>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</si>
  <si>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</si>
  <si>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</si>
  <si>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</si>
  <si>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</si>
  <si>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</si>
  <si>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</si>
  <si>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</si>
  <si>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</si>
  <si>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</si>
  <si>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</si>
  <si>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</si>
  <si>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</si>
  <si>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</si>
  <si>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</si>
  <si>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</si>
  <si>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</si>
  <si>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</si>
  <si>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</si>
  <si>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</si>
  <si>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</si>
  <si>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</si>
  <si>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</si>
  <si>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</si>
  <si>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</si>
  <si>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</si>
  <si>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</si>
  <si>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</si>
  <si>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</si>
  <si>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</si>
  <si>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</si>
  <si>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</si>
  <si>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</si>
  <si>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</si>
  <si>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</si>
  <si>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</si>
  <si>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</si>
  <si>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</si>
  <si>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</si>
  <si>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</si>
  <si>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</si>
  <si>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</si>
  <si>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</si>
  <si>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</si>
  <si>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</si>
  <si>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</si>
  <si>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</si>
  <si>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Gymnásium Česká Lípa, Žitavská 2965</t>
  </si>
  <si>
    <t>Puškarčuk Aleš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</si>
  <si>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</si>
  <si>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</si>
  <si>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</si>
  <si>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</si>
  <si>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</si>
  <si>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</si>
  <si>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</si>
  <si>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</si>
  <si>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</si>
  <si>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</si>
  <si>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</si>
  <si>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</si>
  <si>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SŠ polytechnická Brno, Jílová 36g</t>
  </si>
  <si>
    <t>Výsledková listina republikového finále silového čtyřboje</t>
  </si>
  <si>
    <r>
      <t>Datum:</t>
    </r>
    <r>
      <rPr>
        <b/>
        <sz val="9"/>
        <rFont val="Arial CE"/>
        <family val="2"/>
      </rPr>
      <t xml:space="preserve">               23.-24.4.2009</t>
    </r>
  </si>
  <si>
    <t>Kategorie:         V. chlapci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</si>
</sst>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8"/>
      <name val="Arial CE"/>
      <family val="2"/>
    </font>
    <font>
      <b/>
      <i/>
      <sz val="9"/>
      <name val="Arial CE"/>
      <family val="2"/>
    </font>
    <font>
      <sz val="8"/>
      <color indexed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sz val="12"/>
      <name val="Arial CE"/>
      <family val="2"/>
    </font>
    <font>
      <b/>
      <sz val="8"/>
      <color indexed="10"/>
      <name val="Arial"/>
      <family val="2"/>
    </font>
    <font>
      <sz val="8"/>
      <color indexed="48"/>
      <name val="Arial"/>
      <family val="2"/>
    </font>
    <font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hair">
        <color indexed="8"/>
      </right>
      <top style="medium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>
        <color indexed="63"/>
      </top>
      <bottom style="hair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medium">
        <color indexed="8"/>
      </left>
      <right style="thin">
        <color indexed="8"/>
      </right>
      <top style="medium"/>
      <bottom style="hair">
        <color indexed="8"/>
      </bottom>
    </border>
    <border>
      <left style="medium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3" fillId="9" borderId="0" applyNumberFormat="0" applyBorder="0" applyAlignment="0" applyProtection="0"/>
    <xf numFmtId="0" fontId="4" fillId="34" borderId="1" applyNumberFormat="0" applyAlignment="0" applyProtection="0"/>
    <xf numFmtId="0" fontId="16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5" borderId="6" applyNumberFormat="0" applyAlignment="0" applyProtection="0"/>
    <xf numFmtId="0" fontId="3" fillId="3" borderId="0" applyNumberFormat="0" applyBorder="0" applyAlignment="0" applyProtection="0"/>
    <xf numFmtId="0" fontId="11" fillId="13" borderId="1" applyNumberFormat="0" applyAlignment="0" applyProtection="0"/>
    <xf numFmtId="0" fontId="10" fillId="36" borderId="6" applyNumberFormat="0" applyAlignment="0" applyProtection="0"/>
    <xf numFmtId="0" fontId="12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0" fillId="39" borderId="8" applyNumberFormat="0" applyAlignment="0" applyProtection="0"/>
    <xf numFmtId="0" fontId="14" fillId="34" borderId="9" applyNumberFormat="0" applyAlignment="0" applyProtection="0"/>
    <xf numFmtId="0" fontId="0" fillId="40" borderId="8" applyNumberFormat="0" applyFon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1" fillId="7" borderId="1" applyNumberFormat="0" applyAlignment="0" applyProtection="0"/>
    <xf numFmtId="0" fontId="4" fillId="41" borderId="1" applyNumberFormat="0" applyAlignment="0" applyProtection="0"/>
    <xf numFmtId="0" fontId="14" fillId="41" borderId="9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45" borderId="0" applyNumberFormat="0" applyBorder="0" applyAlignment="0" applyProtection="0"/>
  </cellStyleXfs>
  <cellXfs count="641">
    <xf numFmtId="0" fontId="0" fillId="0" borderId="0" xfId="0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/>
      <protection/>
    </xf>
    <xf numFmtId="1" fontId="18" fillId="0" borderId="16" xfId="0" applyNumberFormat="1" applyFont="1" applyBorder="1" applyAlignment="1" applyProtection="1">
      <alignment/>
      <protection/>
    </xf>
    <xf numFmtId="1" fontId="18" fillId="0" borderId="17" xfId="0" applyNumberFormat="1" applyFont="1" applyBorder="1" applyAlignment="1" applyProtection="1">
      <alignment/>
      <protection/>
    </xf>
    <xf numFmtId="1" fontId="18" fillId="0" borderId="18" xfId="0" applyNumberFormat="1" applyFont="1" applyBorder="1" applyAlignment="1" applyProtection="1">
      <alignment/>
      <protection/>
    </xf>
    <xf numFmtId="1" fontId="18" fillId="0" borderId="15" xfId="0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23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 wrapText="1"/>
    </xf>
    <xf numFmtId="1" fontId="19" fillId="0" borderId="25" xfId="0" applyNumberFormat="1" applyFont="1" applyBorder="1" applyAlignment="1" applyProtection="1">
      <alignment/>
      <protection locked="0"/>
    </xf>
    <xf numFmtId="164" fontId="24" fillId="0" borderId="26" xfId="0" applyNumberFormat="1" applyFont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 horizontal="center"/>
      <protection locked="0"/>
    </xf>
    <xf numFmtId="1" fontId="24" fillId="0" borderId="28" xfId="0" applyNumberFormat="1" applyFont="1" applyBorder="1" applyAlignment="1" applyProtection="1">
      <alignment horizontal="center"/>
      <protection/>
    </xf>
    <xf numFmtId="1" fontId="19" fillId="0" borderId="29" xfId="0" applyNumberFormat="1" applyFont="1" applyBorder="1" applyAlignment="1" applyProtection="1">
      <alignment horizontal="center"/>
      <protection locked="0"/>
    </xf>
    <xf numFmtId="1" fontId="24" fillId="0" borderId="26" xfId="0" applyNumberFormat="1" applyFont="1" applyBorder="1" applyAlignment="1" applyProtection="1">
      <alignment horizontal="center"/>
      <protection/>
    </xf>
    <xf numFmtId="1" fontId="19" fillId="0" borderId="23" xfId="0" applyNumberFormat="1" applyFont="1" applyBorder="1" applyAlignment="1" applyProtection="1">
      <alignment horizontal="center"/>
      <protection locked="0"/>
    </xf>
    <xf numFmtId="1" fontId="24" fillId="0" borderId="28" xfId="0" applyNumberFormat="1" applyFont="1" applyBorder="1" applyAlignment="1" applyProtection="1">
      <alignment horizontal="center"/>
      <protection locked="0"/>
    </xf>
    <xf numFmtId="2" fontId="25" fillId="0" borderId="30" xfId="0" applyNumberFormat="1" applyFont="1" applyBorder="1" applyAlignment="1" applyProtection="1">
      <alignment/>
      <protection/>
    </xf>
    <xf numFmtId="1" fontId="19" fillId="0" borderId="3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3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 wrapText="1"/>
    </xf>
    <xf numFmtId="1" fontId="19" fillId="0" borderId="36" xfId="0" applyNumberFormat="1" applyFont="1" applyBorder="1" applyAlignment="1" applyProtection="1">
      <alignment/>
      <protection locked="0"/>
    </xf>
    <xf numFmtId="164" fontId="24" fillId="0" borderId="37" xfId="0" applyNumberFormat="1" applyFont="1" applyBorder="1" applyAlignment="1" applyProtection="1">
      <alignment/>
      <protection/>
    </xf>
    <xf numFmtId="1" fontId="19" fillId="0" borderId="38" xfId="0" applyNumberFormat="1" applyFont="1" applyBorder="1" applyAlignment="1" applyProtection="1">
      <alignment horizontal="center"/>
      <protection locked="0"/>
    </xf>
    <xf numFmtId="1" fontId="24" fillId="0" borderId="39" xfId="0" applyNumberFormat="1" applyFont="1" applyBorder="1" applyAlignment="1" applyProtection="1">
      <alignment horizontal="center"/>
      <protection/>
    </xf>
    <xf numFmtId="1" fontId="19" fillId="0" borderId="40" xfId="0" applyNumberFormat="1" applyFont="1" applyBorder="1" applyAlignment="1" applyProtection="1">
      <alignment horizontal="center"/>
      <protection locked="0"/>
    </xf>
    <xf numFmtId="1" fontId="24" fillId="0" borderId="37" xfId="0" applyNumberFormat="1" applyFont="1" applyBorder="1" applyAlignment="1" applyProtection="1">
      <alignment horizontal="center"/>
      <protection/>
    </xf>
    <xf numFmtId="1" fontId="19" fillId="0" borderId="34" xfId="0" applyNumberFormat="1" applyFont="1" applyBorder="1" applyAlignment="1" applyProtection="1">
      <alignment horizontal="center"/>
      <protection locked="0"/>
    </xf>
    <xf numFmtId="1" fontId="24" fillId="0" borderId="39" xfId="0" applyNumberFormat="1" applyFont="1" applyBorder="1" applyAlignment="1" applyProtection="1">
      <alignment horizontal="center"/>
      <protection locked="0"/>
    </xf>
    <xf numFmtId="2" fontId="25" fillId="0" borderId="41" xfId="0" applyNumberFormat="1" applyFont="1" applyBorder="1" applyAlignment="1" applyProtection="1">
      <alignment/>
      <protection/>
    </xf>
    <xf numFmtId="1" fontId="19" fillId="0" borderId="42" xfId="0" applyNumberFormat="1" applyFont="1" applyBorder="1" applyAlignment="1" applyProtection="1">
      <alignment horizontal="center"/>
      <protection locked="0"/>
    </xf>
    <xf numFmtId="0" fontId="23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left" vertical="center" wrapText="1"/>
    </xf>
    <xf numFmtId="1" fontId="19" fillId="0" borderId="47" xfId="0" applyNumberFormat="1" applyFont="1" applyBorder="1" applyAlignment="1" applyProtection="1">
      <alignment/>
      <protection locked="0"/>
    </xf>
    <xf numFmtId="164" fontId="24" fillId="0" borderId="48" xfId="0" applyNumberFormat="1" applyFont="1" applyBorder="1" applyAlignment="1" applyProtection="1">
      <alignment/>
      <protection/>
    </xf>
    <xf numFmtId="1" fontId="19" fillId="0" borderId="49" xfId="0" applyNumberFormat="1" applyFont="1" applyBorder="1" applyAlignment="1" applyProtection="1">
      <alignment horizontal="center"/>
      <protection locked="0"/>
    </xf>
    <xf numFmtId="1" fontId="24" fillId="0" borderId="50" xfId="0" applyNumberFormat="1" applyFont="1" applyBorder="1" applyAlignment="1" applyProtection="1">
      <alignment horizontal="center"/>
      <protection/>
    </xf>
    <xf numFmtId="1" fontId="19" fillId="0" borderId="51" xfId="0" applyNumberFormat="1" applyFont="1" applyBorder="1" applyAlignment="1" applyProtection="1">
      <alignment horizontal="center"/>
      <protection locked="0"/>
    </xf>
    <xf numFmtId="1" fontId="24" fillId="0" borderId="48" xfId="0" applyNumberFormat="1" applyFont="1" applyBorder="1" applyAlignment="1" applyProtection="1">
      <alignment horizontal="center"/>
      <protection/>
    </xf>
    <xf numFmtId="1" fontId="19" fillId="0" borderId="45" xfId="0" applyNumberFormat="1" applyFont="1" applyBorder="1" applyAlignment="1" applyProtection="1">
      <alignment horizontal="center"/>
      <protection locked="0"/>
    </xf>
    <xf numFmtId="1" fontId="24" fillId="0" borderId="50" xfId="0" applyNumberFormat="1" applyFont="1" applyBorder="1" applyAlignment="1" applyProtection="1">
      <alignment horizontal="center"/>
      <protection locked="0"/>
    </xf>
    <xf numFmtId="2" fontId="25" fillId="0" borderId="52" xfId="0" applyNumberFormat="1" applyFont="1" applyBorder="1" applyAlignment="1" applyProtection="1">
      <alignment/>
      <protection/>
    </xf>
    <xf numFmtId="1" fontId="19" fillId="0" borderId="53" xfId="0" applyNumberFormat="1" applyFont="1" applyBorder="1" applyAlignment="1" applyProtection="1">
      <alignment horizontal="center"/>
      <protection locked="0"/>
    </xf>
    <xf numFmtId="0" fontId="19" fillId="0" borderId="2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33" xfId="0" applyFont="1" applyFill="1" applyBorder="1" applyAlignment="1">
      <alignment/>
    </xf>
    <xf numFmtId="1" fontId="24" fillId="0" borderId="23" xfId="0" applyNumberFormat="1" applyFont="1" applyBorder="1" applyAlignment="1" applyProtection="1">
      <alignment horizontal="center"/>
      <protection locked="0"/>
    </xf>
    <xf numFmtId="1" fontId="24" fillId="0" borderId="34" xfId="0" applyNumberFormat="1" applyFont="1" applyBorder="1" applyAlignment="1" applyProtection="1">
      <alignment horizontal="center"/>
      <protection locked="0"/>
    </xf>
    <xf numFmtId="1" fontId="24" fillId="0" borderId="45" xfId="0" applyNumberFormat="1" applyFont="1" applyBorder="1" applyAlignment="1" applyProtection="1">
      <alignment horizontal="center"/>
      <protection locked="0"/>
    </xf>
    <xf numFmtId="0" fontId="23" fillId="0" borderId="22" xfId="0" applyFont="1" applyBorder="1" applyAlignment="1">
      <alignment/>
    </xf>
    <xf numFmtId="1" fontId="24" fillId="0" borderId="54" xfId="0" applyNumberFormat="1" applyFont="1" applyBorder="1" applyAlignment="1" applyProtection="1">
      <alignment horizontal="center"/>
      <protection/>
    </xf>
    <xf numFmtId="1" fontId="24" fillId="0" borderId="54" xfId="0" applyNumberFormat="1" applyFont="1" applyBorder="1" applyAlignment="1" applyProtection="1">
      <alignment horizontal="center"/>
      <protection locked="0"/>
    </xf>
    <xf numFmtId="0" fontId="23" fillId="0" borderId="33" xfId="0" applyFont="1" applyBorder="1" applyAlignment="1">
      <alignment/>
    </xf>
    <xf numFmtId="1" fontId="24" fillId="0" borderId="55" xfId="0" applyNumberFormat="1" applyFont="1" applyBorder="1" applyAlignment="1" applyProtection="1">
      <alignment horizontal="center"/>
      <protection/>
    </xf>
    <xf numFmtId="1" fontId="24" fillId="0" borderId="55" xfId="0" applyNumberFormat="1" applyFont="1" applyBorder="1" applyAlignment="1" applyProtection="1">
      <alignment horizontal="center"/>
      <protection locked="0"/>
    </xf>
    <xf numFmtId="0" fontId="23" fillId="0" borderId="44" xfId="0" applyFont="1" applyBorder="1" applyAlignment="1">
      <alignment/>
    </xf>
    <xf numFmtId="1" fontId="24" fillId="0" borderId="56" xfId="0" applyNumberFormat="1" applyFont="1" applyBorder="1" applyAlignment="1" applyProtection="1">
      <alignment horizontal="center"/>
      <protection/>
    </xf>
    <xf numFmtId="1" fontId="24" fillId="0" borderId="56" xfId="0" applyNumberFormat="1" applyFont="1" applyBorder="1" applyAlignment="1" applyProtection="1">
      <alignment horizontal="center"/>
      <protection locked="0"/>
    </xf>
    <xf numFmtId="0" fontId="23" fillId="0" borderId="23" xfId="0" applyFont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/>
    </xf>
    <xf numFmtId="0" fontId="19" fillId="0" borderId="45" xfId="0" applyFont="1" applyFill="1" applyBorder="1" applyAlignment="1">
      <alignment horizontal="center" vertical="center"/>
    </xf>
    <xf numFmtId="0" fontId="23" fillId="0" borderId="3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33" xfId="0" applyFont="1" applyFill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35" xfId="0" applyFont="1" applyBorder="1" applyAlignment="1">
      <alignment wrapText="1"/>
    </xf>
    <xf numFmtId="0" fontId="19" fillId="0" borderId="46" xfId="0" applyFont="1" applyBorder="1" applyAlignment="1">
      <alignment wrapText="1"/>
    </xf>
    <xf numFmtId="0" fontId="23" fillId="0" borderId="57" xfId="0" applyFont="1" applyBorder="1" applyAlignment="1">
      <alignment/>
    </xf>
    <xf numFmtId="0" fontId="19" fillId="0" borderId="58" xfId="0" applyFont="1" applyBorder="1" applyAlignment="1">
      <alignment wrapText="1"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1" fontId="19" fillId="0" borderId="29" xfId="0" applyNumberFormat="1" applyFont="1" applyFill="1" applyBorder="1" applyAlignment="1" applyProtection="1">
      <alignment horizontal="center"/>
      <protection locked="0"/>
    </xf>
    <xf numFmtId="1" fontId="24" fillId="0" borderId="26" xfId="0" applyNumberFormat="1" applyFont="1" applyFill="1" applyBorder="1" applyAlignment="1" applyProtection="1">
      <alignment horizontal="center"/>
      <protection/>
    </xf>
    <xf numFmtId="0" fontId="23" fillId="0" borderId="32" xfId="0" applyFont="1" applyFill="1" applyBorder="1" applyAlignment="1">
      <alignment/>
    </xf>
    <xf numFmtId="1" fontId="19" fillId="0" borderId="40" xfId="0" applyNumberFormat="1" applyFont="1" applyFill="1" applyBorder="1" applyAlignment="1" applyProtection="1">
      <alignment horizontal="center"/>
      <protection locked="0"/>
    </xf>
    <xf numFmtId="1" fontId="24" fillId="0" borderId="37" xfId="0" applyNumberFormat="1" applyFont="1" applyFill="1" applyBorder="1" applyAlignment="1" applyProtection="1">
      <alignment horizontal="center"/>
      <protection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1" fontId="19" fillId="0" borderId="51" xfId="0" applyNumberFormat="1" applyFont="1" applyFill="1" applyBorder="1" applyAlignment="1" applyProtection="1">
      <alignment horizontal="center"/>
      <protection locked="0"/>
    </xf>
    <xf numFmtId="1" fontId="24" fillId="0" borderId="48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18" fillId="0" borderId="59" xfId="0" applyFont="1" applyBorder="1" applyAlignment="1" applyProtection="1">
      <alignment horizontal="center" vertical="center" wrapText="1"/>
      <protection/>
    </xf>
    <xf numFmtId="0" fontId="18" fillId="0" borderId="60" xfId="0" applyFont="1" applyBorder="1" applyAlignment="1" applyProtection="1">
      <alignment horizontal="center" vertical="center"/>
      <protection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/>
    </xf>
    <xf numFmtId="164" fontId="28" fillId="0" borderId="0" xfId="0" applyNumberFormat="1" applyFont="1" applyBorder="1" applyAlignment="1" applyProtection="1">
      <alignment/>
      <protection/>
    </xf>
    <xf numFmtId="2" fontId="21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0" fillId="0" borderId="0" xfId="0" applyAlignment="1">
      <alignment horizontal="left"/>
    </xf>
    <xf numFmtId="0" fontId="30" fillId="0" borderId="0" xfId="0" applyFont="1" applyAlignment="1">
      <alignment/>
    </xf>
    <xf numFmtId="0" fontId="19" fillId="0" borderId="61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19" fillId="0" borderId="61" xfId="0" applyFont="1" applyBorder="1" applyAlignment="1">
      <alignment/>
    </xf>
    <xf numFmtId="0" fontId="19" fillId="0" borderId="62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25" fillId="0" borderId="70" xfId="0" applyNumberFormat="1" applyFont="1" applyBorder="1" applyAlignment="1" applyProtection="1">
      <alignment horizontal="center" vertical="center" wrapText="1"/>
      <protection/>
    </xf>
    <xf numFmtId="0" fontId="25" fillId="0" borderId="71" xfId="0" applyFont="1" applyBorder="1" applyAlignment="1" applyProtection="1">
      <alignment horizontal="center" vertical="center" wrapText="1"/>
      <protection/>
    </xf>
    <xf numFmtId="2" fontId="19" fillId="0" borderId="49" xfId="0" applyNumberFormat="1" applyFont="1" applyBorder="1" applyAlignment="1" applyProtection="1">
      <alignment/>
      <protection/>
    </xf>
    <xf numFmtId="2" fontId="19" fillId="0" borderId="48" xfId="0" applyNumberFormat="1" applyFont="1" applyBorder="1" applyAlignment="1" applyProtection="1">
      <alignment horizontal="center"/>
      <protection/>
    </xf>
    <xf numFmtId="0" fontId="19" fillId="0" borderId="49" xfId="0" applyFont="1" applyBorder="1" applyAlignment="1" applyProtection="1">
      <alignment/>
      <protection/>
    </xf>
    <xf numFmtId="0" fontId="19" fillId="0" borderId="50" xfId="0" applyFont="1" applyBorder="1" applyAlignment="1" applyProtection="1">
      <alignment horizontal="center"/>
      <protection/>
    </xf>
    <xf numFmtId="0" fontId="19" fillId="0" borderId="51" xfId="0" applyFont="1" applyBorder="1" applyAlignment="1" applyProtection="1">
      <alignment/>
      <protection/>
    </xf>
    <xf numFmtId="1" fontId="19" fillId="0" borderId="48" xfId="0" applyNumberFormat="1" applyFont="1" applyBorder="1" applyAlignment="1" applyProtection="1">
      <alignment horizontal="center"/>
      <protection/>
    </xf>
    <xf numFmtId="0" fontId="19" fillId="0" borderId="48" xfId="0" applyFont="1" applyBorder="1" applyAlignment="1" applyProtection="1">
      <alignment/>
      <protection/>
    </xf>
    <xf numFmtId="2" fontId="23" fillId="0" borderId="72" xfId="0" applyNumberFormat="1" applyFont="1" applyBorder="1" applyAlignment="1" applyProtection="1">
      <alignment horizontal="center"/>
      <protection/>
    </xf>
    <xf numFmtId="0" fontId="23" fillId="0" borderId="73" xfId="0" applyFont="1" applyBorder="1" applyAlignment="1" applyProtection="1">
      <alignment/>
      <protection/>
    </xf>
    <xf numFmtId="0" fontId="23" fillId="0" borderId="65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49" fontId="19" fillId="0" borderId="65" xfId="0" applyNumberFormat="1" applyFont="1" applyBorder="1" applyAlignment="1" applyProtection="1">
      <alignment vertical="center"/>
      <protection/>
    </xf>
    <xf numFmtId="2" fontId="19" fillId="0" borderId="27" xfId="0" applyNumberFormat="1" applyFont="1" applyBorder="1" applyAlignment="1" applyProtection="1">
      <alignment/>
      <protection locked="0"/>
    </xf>
    <xf numFmtId="2" fontId="24" fillId="0" borderId="26" xfId="0" applyNumberFormat="1" applyFont="1" applyBorder="1" applyAlignment="1" applyProtection="1">
      <alignment horizontal="center"/>
      <protection/>
    </xf>
    <xf numFmtId="1" fontId="19" fillId="0" borderId="29" xfId="0" applyNumberFormat="1" applyFont="1" applyBorder="1" applyAlignment="1" applyProtection="1">
      <alignment/>
      <protection locked="0"/>
    </xf>
    <xf numFmtId="1" fontId="19" fillId="0" borderId="30" xfId="0" applyNumberFormat="1" applyFont="1" applyBorder="1" applyAlignment="1" applyProtection="1">
      <alignment/>
      <protection locked="0"/>
    </xf>
    <xf numFmtId="1" fontId="34" fillId="0" borderId="26" xfId="0" applyNumberFormat="1" applyFont="1" applyBorder="1" applyAlignment="1" applyProtection="1">
      <alignment/>
      <protection locked="0"/>
    </xf>
    <xf numFmtId="2" fontId="25" fillId="0" borderId="30" xfId="0" applyNumberFormat="1" applyFont="1" applyBorder="1" applyAlignment="1" applyProtection="1">
      <alignment horizontal="center"/>
      <protection/>
    </xf>
    <xf numFmtId="1" fontId="31" fillId="0" borderId="28" xfId="0" applyNumberFormat="1" applyFont="1" applyBorder="1" applyAlignment="1" applyProtection="1">
      <alignment horizontal="center"/>
      <protection locked="0"/>
    </xf>
    <xf numFmtId="0" fontId="23" fillId="0" borderId="74" xfId="0" applyFont="1" applyBorder="1" applyAlignment="1">
      <alignment/>
    </xf>
    <xf numFmtId="0" fontId="19" fillId="0" borderId="75" xfId="0" applyFont="1" applyBorder="1" applyAlignment="1">
      <alignment horizontal="center" vertical="center"/>
    </xf>
    <xf numFmtId="49" fontId="19" fillId="0" borderId="74" xfId="0" applyNumberFormat="1" applyFont="1" applyBorder="1" applyAlignment="1" applyProtection="1">
      <alignment vertical="center"/>
      <protection/>
    </xf>
    <xf numFmtId="2" fontId="19" fillId="0" borderId="38" xfId="0" applyNumberFormat="1" applyFont="1" applyBorder="1" applyAlignment="1" applyProtection="1">
      <alignment/>
      <protection locked="0"/>
    </xf>
    <xf numFmtId="2" fontId="24" fillId="0" borderId="37" xfId="0" applyNumberFormat="1" applyFont="1" applyBorder="1" applyAlignment="1" applyProtection="1">
      <alignment horizontal="center"/>
      <protection/>
    </xf>
    <xf numFmtId="1" fontId="19" fillId="0" borderId="40" xfId="0" applyNumberFormat="1" applyFont="1" applyBorder="1" applyAlignment="1" applyProtection="1">
      <alignment/>
      <protection locked="0"/>
    </xf>
    <xf numFmtId="1" fontId="19" fillId="0" borderId="41" xfId="0" applyNumberFormat="1" applyFont="1" applyBorder="1" applyAlignment="1" applyProtection="1">
      <alignment/>
      <protection locked="0"/>
    </xf>
    <xf numFmtId="1" fontId="34" fillId="0" borderId="37" xfId="0" applyNumberFormat="1" applyFont="1" applyBorder="1" applyAlignment="1" applyProtection="1">
      <alignment/>
      <protection locked="0"/>
    </xf>
    <xf numFmtId="2" fontId="25" fillId="0" borderId="41" xfId="0" applyNumberFormat="1" applyFont="1" applyBorder="1" applyAlignment="1" applyProtection="1">
      <alignment horizontal="center"/>
      <protection/>
    </xf>
    <xf numFmtId="1" fontId="31" fillId="0" borderId="39" xfId="0" applyNumberFormat="1" applyFont="1" applyBorder="1" applyAlignment="1" applyProtection="1">
      <alignment horizontal="center"/>
      <protection locked="0"/>
    </xf>
    <xf numFmtId="0" fontId="23" fillId="0" borderId="76" xfId="0" applyFont="1" applyBorder="1" applyAlignment="1">
      <alignment/>
    </xf>
    <xf numFmtId="0" fontId="19" fillId="0" borderId="77" xfId="0" applyFont="1" applyBorder="1" applyAlignment="1">
      <alignment horizontal="center" vertical="center"/>
    </xf>
    <xf numFmtId="49" fontId="19" fillId="0" borderId="76" xfId="0" applyNumberFormat="1" applyFont="1" applyBorder="1" applyAlignment="1" applyProtection="1">
      <alignment vertical="center"/>
      <protection/>
    </xf>
    <xf numFmtId="2" fontId="19" fillId="0" borderId="49" xfId="0" applyNumberFormat="1" applyFont="1" applyBorder="1" applyAlignment="1" applyProtection="1">
      <alignment/>
      <protection locked="0"/>
    </xf>
    <xf numFmtId="2" fontId="24" fillId="0" borderId="48" xfId="0" applyNumberFormat="1" applyFont="1" applyBorder="1" applyAlignment="1" applyProtection="1">
      <alignment horizontal="center"/>
      <protection/>
    </xf>
    <xf numFmtId="1" fontId="19" fillId="0" borderId="51" xfId="0" applyNumberFormat="1" applyFont="1" applyBorder="1" applyAlignment="1" applyProtection="1">
      <alignment/>
      <protection locked="0"/>
    </xf>
    <xf numFmtId="1" fontId="19" fillId="0" borderId="52" xfId="0" applyNumberFormat="1" applyFont="1" applyBorder="1" applyAlignment="1" applyProtection="1">
      <alignment/>
      <protection locked="0"/>
    </xf>
    <xf numFmtId="1" fontId="34" fillId="0" borderId="48" xfId="0" applyNumberFormat="1" applyFont="1" applyBorder="1" applyAlignment="1" applyProtection="1">
      <alignment/>
      <protection locked="0"/>
    </xf>
    <xf numFmtId="2" fontId="25" fillId="0" borderId="52" xfId="0" applyNumberFormat="1" applyFont="1" applyBorder="1" applyAlignment="1" applyProtection="1">
      <alignment horizontal="center"/>
      <protection/>
    </xf>
    <xf numFmtId="1" fontId="31" fillId="0" borderId="50" xfId="0" applyNumberFormat="1" applyFont="1" applyBorder="1" applyAlignment="1" applyProtection="1">
      <alignment horizontal="center"/>
      <protection locked="0"/>
    </xf>
    <xf numFmtId="1" fontId="19" fillId="0" borderId="27" xfId="0" applyNumberFormat="1" applyFont="1" applyBorder="1" applyAlignment="1" applyProtection="1">
      <alignment/>
      <protection locked="0"/>
    </xf>
    <xf numFmtId="1" fontId="19" fillId="0" borderId="38" xfId="0" applyNumberFormat="1" applyFont="1" applyBorder="1" applyAlignment="1" applyProtection="1">
      <alignment/>
      <protection locked="0"/>
    </xf>
    <xf numFmtId="2" fontId="25" fillId="0" borderId="40" xfId="0" applyNumberFormat="1" applyFont="1" applyBorder="1" applyAlignment="1" applyProtection="1">
      <alignment horizontal="center"/>
      <protection/>
    </xf>
    <xf numFmtId="1" fontId="19" fillId="0" borderId="49" xfId="0" applyNumberFormat="1" applyFont="1" applyBorder="1" applyAlignment="1" applyProtection="1">
      <alignment/>
      <protection locked="0"/>
    </xf>
    <xf numFmtId="0" fontId="19" fillId="0" borderId="78" xfId="0" applyFont="1" applyBorder="1" applyAlignment="1">
      <alignment/>
    </xf>
    <xf numFmtId="0" fontId="19" fillId="0" borderId="30" xfId="0" applyFont="1" applyBorder="1" applyAlignment="1">
      <alignment horizontal="center" vertical="center"/>
    </xf>
    <xf numFmtId="49" fontId="19" fillId="0" borderId="31" xfId="0" applyNumberFormat="1" applyFont="1" applyBorder="1" applyAlignment="1" applyProtection="1">
      <alignment vertical="center"/>
      <protection/>
    </xf>
    <xf numFmtId="0" fontId="19" fillId="0" borderId="79" xfId="0" applyFont="1" applyBorder="1" applyAlignment="1">
      <alignment/>
    </xf>
    <xf numFmtId="49" fontId="19" fillId="0" borderId="42" xfId="0" applyNumberFormat="1" applyFont="1" applyBorder="1" applyAlignment="1" applyProtection="1">
      <alignment vertical="center"/>
      <protection/>
    </xf>
    <xf numFmtId="0" fontId="19" fillId="0" borderId="52" xfId="0" applyFont="1" applyBorder="1" applyAlignment="1">
      <alignment horizontal="center" vertical="center"/>
    </xf>
    <xf numFmtId="49" fontId="19" fillId="0" borderId="53" xfId="0" applyNumberFormat="1" applyFont="1" applyBorder="1" applyAlignment="1" applyProtection="1">
      <alignment vertical="center"/>
      <protection/>
    </xf>
    <xf numFmtId="0" fontId="19" fillId="0" borderId="80" xfId="0" applyFont="1" applyFill="1" applyBorder="1" applyAlignment="1">
      <alignment/>
    </xf>
    <xf numFmtId="2" fontId="19" fillId="0" borderId="13" xfId="0" applyNumberFormat="1" applyFont="1" applyBorder="1" applyAlignment="1" applyProtection="1">
      <alignment/>
      <protection locked="0"/>
    </xf>
    <xf numFmtId="2" fontId="24" fillId="0" borderId="81" xfId="0" applyNumberFormat="1" applyFont="1" applyBorder="1" applyAlignment="1" applyProtection="1">
      <alignment horizontal="center"/>
      <protection/>
    </xf>
    <xf numFmtId="1" fontId="19" fillId="0" borderId="70" xfId="0" applyNumberFormat="1" applyFont="1" applyBorder="1" applyAlignment="1" applyProtection="1">
      <alignment/>
      <protection locked="0"/>
    </xf>
    <xf numFmtId="1" fontId="24" fillId="0" borderId="71" xfId="0" applyNumberFormat="1" applyFont="1" applyBorder="1" applyAlignment="1" applyProtection="1">
      <alignment horizontal="center"/>
      <protection/>
    </xf>
    <xf numFmtId="1" fontId="19" fillId="0" borderId="13" xfId="0" applyNumberFormat="1" applyFont="1" applyBorder="1" applyAlignment="1" applyProtection="1">
      <alignment/>
      <protection locked="0"/>
    </xf>
    <xf numFmtId="1" fontId="24" fillId="0" borderId="81" xfId="0" applyNumberFormat="1" applyFont="1" applyBorder="1" applyAlignment="1" applyProtection="1">
      <alignment horizontal="center"/>
      <protection/>
    </xf>
    <xf numFmtId="1" fontId="34" fillId="0" borderId="71" xfId="0" applyNumberFormat="1" applyFont="1" applyBorder="1" applyAlignment="1" applyProtection="1">
      <alignment/>
      <protection locked="0"/>
    </xf>
    <xf numFmtId="2" fontId="25" fillId="0" borderId="13" xfId="0" applyNumberFormat="1" applyFont="1" applyBorder="1" applyAlignment="1" applyProtection="1">
      <alignment horizontal="center"/>
      <protection/>
    </xf>
    <xf numFmtId="2" fontId="24" fillId="0" borderId="39" xfId="0" applyNumberFormat="1" applyFont="1" applyBorder="1" applyAlignment="1" applyProtection="1">
      <alignment horizontal="center"/>
      <protection/>
    </xf>
    <xf numFmtId="2" fontId="25" fillId="0" borderId="38" xfId="0" applyNumberFormat="1" applyFont="1" applyBorder="1" applyAlignment="1" applyProtection="1">
      <alignment horizontal="center"/>
      <protection/>
    </xf>
    <xf numFmtId="0" fontId="19" fillId="0" borderId="78" xfId="0" applyFont="1" applyBorder="1" applyAlignment="1">
      <alignment horizontal="center" vertical="center"/>
    </xf>
    <xf numFmtId="49" fontId="19" fillId="0" borderId="82" xfId="0" applyNumberFormat="1" applyFont="1" applyBorder="1" applyAlignment="1" applyProtection="1">
      <alignment vertical="center"/>
      <protection/>
    </xf>
    <xf numFmtId="2" fontId="19" fillId="0" borderId="83" xfId="0" applyNumberFormat="1" applyFont="1" applyBorder="1" applyAlignment="1" applyProtection="1">
      <alignment/>
      <protection locked="0"/>
    </xf>
    <xf numFmtId="2" fontId="24" fillId="0" borderId="84" xfId="0" applyNumberFormat="1" applyFont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 locked="0"/>
    </xf>
    <xf numFmtId="1" fontId="24" fillId="0" borderId="73" xfId="0" applyNumberFormat="1" applyFont="1" applyBorder="1" applyAlignment="1" applyProtection="1">
      <alignment horizontal="center"/>
      <protection/>
    </xf>
    <xf numFmtId="1" fontId="19" fillId="0" borderId="83" xfId="0" applyNumberFormat="1" applyFont="1" applyBorder="1" applyAlignment="1" applyProtection="1">
      <alignment/>
      <protection locked="0"/>
    </xf>
    <xf numFmtId="1" fontId="24" fillId="0" borderId="84" xfId="0" applyNumberFormat="1" applyFont="1" applyBorder="1" applyAlignment="1" applyProtection="1">
      <alignment horizontal="center"/>
      <protection/>
    </xf>
    <xf numFmtId="1" fontId="34" fillId="0" borderId="73" xfId="0" applyNumberFormat="1" applyFont="1" applyBorder="1" applyAlignment="1" applyProtection="1">
      <alignment/>
      <protection locked="0"/>
    </xf>
    <xf numFmtId="2" fontId="25" fillId="0" borderId="83" xfId="0" applyNumberFormat="1" applyFont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9" fillId="0" borderId="85" xfId="0" applyFont="1" applyBorder="1" applyAlignment="1">
      <alignment/>
    </xf>
    <xf numFmtId="0" fontId="19" fillId="0" borderId="41" xfId="0" applyFont="1" applyBorder="1" applyAlignment="1">
      <alignment horizontal="center" vertical="center"/>
    </xf>
    <xf numFmtId="0" fontId="19" fillId="0" borderId="86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Border="1" applyAlignment="1" applyProtection="1">
      <alignment/>
      <protection/>
    </xf>
    <xf numFmtId="1" fontId="18" fillId="0" borderId="0" xfId="0" applyNumberFormat="1" applyFont="1" applyBorder="1" applyAlignment="1" applyProtection="1">
      <alignment/>
      <protection/>
    </xf>
    <xf numFmtId="1" fontId="28" fillId="0" borderId="0" xfId="0" applyNumberFormat="1" applyFont="1" applyBorder="1" applyAlignment="1" applyProtection="1">
      <alignment/>
      <protection/>
    </xf>
    <xf numFmtId="0" fontId="0" fillId="0" borderId="21" xfId="0" applyBorder="1" applyAlignment="1">
      <alignment/>
    </xf>
    <xf numFmtId="2" fontId="21" fillId="0" borderId="61" xfId="0" applyNumberFormat="1" applyFont="1" applyBorder="1" applyAlignment="1" applyProtection="1">
      <alignment horizontal="center"/>
      <protection/>
    </xf>
    <xf numFmtId="1" fontId="20" fillId="0" borderId="65" xfId="0" applyNumberFormat="1" applyFont="1" applyBorder="1" applyAlignment="1" applyProtection="1">
      <alignment horizontal="center"/>
      <protection locked="0"/>
    </xf>
    <xf numFmtId="0" fontId="0" fillId="0" borderId="32" xfId="0" applyBorder="1" applyAlignment="1">
      <alignment/>
    </xf>
    <xf numFmtId="1" fontId="20" fillId="0" borderId="74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2" fontId="21" fillId="0" borderId="62" xfId="0" applyNumberFormat="1" applyFont="1" applyBorder="1" applyAlignment="1" applyProtection="1">
      <alignment horizontal="center"/>
      <protection/>
    </xf>
    <xf numFmtId="1" fontId="20" fillId="0" borderId="76" xfId="0" applyNumberFormat="1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0" fillId="0" borderId="6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left" vertical="center"/>
      <protection/>
    </xf>
    <xf numFmtId="0" fontId="20" fillId="0" borderId="80" xfId="0" applyFont="1" applyBorder="1" applyAlignment="1" applyProtection="1">
      <alignment horizontal="center" vertical="center"/>
      <protection/>
    </xf>
    <xf numFmtId="0" fontId="19" fillId="0" borderId="87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8" fillId="0" borderId="43" xfId="0" applyFont="1" applyBorder="1" applyAlignment="1" applyProtection="1">
      <alignment horizontal="center" vertical="center"/>
      <protection/>
    </xf>
    <xf numFmtId="0" fontId="19" fillId="0" borderId="88" xfId="0" applyFont="1" applyBorder="1" applyAlignment="1">
      <alignment horizontal="center" vertical="center"/>
    </xf>
    <xf numFmtId="2" fontId="18" fillId="0" borderId="62" xfId="0" applyNumberFormat="1" applyFont="1" applyBorder="1" applyAlignment="1" applyProtection="1">
      <alignment/>
      <protection/>
    </xf>
    <xf numFmtId="2" fontId="18" fillId="0" borderId="62" xfId="0" applyNumberFormat="1" applyFont="1" applyBorder="1" applyAlignment="1" applyProtection="1">
      <alignment horizontal="center"/>
      <protection/>
    </xf>
    <xf numFmtId="0" fontId="18" fillId="0" borderId="77" xfId="0" applyFont="1" applyBorder="1" applyAlignment="1" applyProtection="1">
      <alignment/>
      <protection/>
    </xf>
    <xf numFmtId="0" fontId="18" fillId="0" borderId="89" xfId="0" applyFont="1" applyBorder="1" applyAlignment="1" applyProtection="1">
      <alignment horizontal="center"/>
      <protection/>
    </xf>
    <xf numFmtId="0" fontId="18" fillId="0" borderId="62" xfId="0" applyFont="1" applyBorder="1" applyAlignment="1" applyProtection="1">
      <alignment/>
      <protection/>
    </xf>
    <xf numFmtId="1" fontId="18" fillId="0" borderId="62" xfId="0" applyNumberFormat="1" applyFont="1" applyBorder="1" applyAlignment="1" applyProtection="1">
      <alignment horizontal="center"/>
      <protection/>
    </xf>
    <xf numFmtId="0" fontId="18" fillId="0" borderId="89" xfId="0" applyFont="1" applyBorder="1" applyAlignment="1" applyProtection="1">
      <alignment/>
      <protection/>
    </xf>
    <xf numFmtId="0" fontId="19" fillId="0" borderId="90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2" fontId="21" fillId="0" borderId="30" xfId="0" applyNumberFormat="1" applyFont="1" applyBorder="1" applyAlignment="1" applyProtection="1">
      <alignment horizontal="center"/>
      <protection/>
    </xf>
    <xf numFmtId="2" fontId="21" fillId="0" borderId="41" xfId="0" applyNumberFormat="1" applyFont="1" applyBorder="1" applyAlignment="1" applyProtection="1">
      <alignment horizontal="center"/>
      <protection/>
    </xf>
    <xf numFmtId="2" fontId="21" fillId="0" borderId="52" xfId="0" applyNumberFormat="1" applyFont="1" applyBorder="1" applyAlignment="1" applyProtection="1">
      <alignment horizontal="center"/>
      <protection/>
    </xf>
    <xf numFmtId="2" fontId="21" fillId="0" borderId="34" xfId="0" applyNumberFormat="1" applyFont="1" applyBorder="1" applyAlignment="1" applyProtection="1">
      <alignment horizontal="center"/>
      <protection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2" fontId="18" fillId="0" borderId="14" xfId="0" applyNumberFormat="1" applyFont="1" applyBorder="1" applyAlignment="1" applyProtection="1">
      <alignment/>
      <protection/>
    </xf>
    <xf numFmtId="2" fontId="18" fillId="0" borderId="15" xfId="0" applyNumberFormat="1" applyFont="1" applyBorder="1" applyAlignment="1" applyProtection="1">
      <alignment horizontal="center"/>
      <protection/>
    </xf>
    <xf numFmtId="0" fontId="0" fillId="0" borderId="93" xfId="0" applyBorder="1" applyAlignment="1">
      <alignment/>
    </xf>
    <xf numFmtId="0" fontId="19" fillId="0" borderId="94" xfId="0" applyFont="1" applyBorder="1" applyAlignment="1">
      <alignment/>
    </xf>
    <xf numFmtId="0" fontId="19" fillId="0" borderId="94" xfId="0" applyFont="1" applyBorder="1" applyAlignment="1">
      <alignment horizontal="center" vertical="center"/>
    </xf>
    <xf numFmtId="0" fontId="23" fillId="0" borderId="94" xfId="0" applyFont="1" applyBorder="1" applyAlignment="1">
      <alignment/>
    </xf>
    <xf numFmtId="49" fontId="19" fillId="0" borderId="94" xfId="0" applyNumberFormat="1" applyFont="1" applyBorder="1" applyAlignment="1" applyProtection="1">
      <alignment vertical="center"/>
      <protection/>
    </xf>
    <xf numFmtId="0" fontId="19" fillId="0" borderId="94" xfId="0" applyFont="1" applyFill="1" applyBorder="1" applyAlignment="1">
      <alignment/>
    </xf>
    <xf numFmtId="0" fontId="0" fillId="0" borderId="95" xfId="0" applyBorder="1" applyAlignment="1">
      <alignment/>
    </xf>
    <xf numFmtId="0" fontId="19" fillId="0" borderId="96" xfId="0" applyFont="1" applyBorder="1" applyAlignment="1">
      <alignment/>
    </xf>
    <xf numFmtId="0" fontId="19" fillId="0" borderId="96" xfId="0" applyFont="1" applyBorder="1" applyAlignment="1">
      <alignment horizontal="center" vertical="center"/>
    </xf>
    <xf numFmtId="0" fontId="0" fillId="0" borderId="97" xfId="0" applyBorder="1" applyAlignment="1">
      <alignment/>
    </xf>
    <xf numFmtId="0" fontId="23" fillId="0" borderId="98" xfId="0" applyFont="1" applyBorder="1" applyAlignment="1">
      <alignment/>
    </xf>
    <xf numFmtId="0" fontId="0" fillId="0" borderId="99" xfId="0" applyBorder="1" applyAlignment="1">
      <alignment/>
    </xf>
    <xf numFmtId="0" fontId="19" fillId="0" borderId="100" xfId="0" applyFont="1" applyBorder="1" applyAlignment="1">
      <alignment/>
    </xf>
    <xf numFmtId="0" fontId="19" fillId="0" borderId="100" xfId="0" applyFont="1" applyBorder="1" applyAlignment="1">
      <alignment horizontal="center" vertical="center"/>
    </xf>
    <xf numFmtId="0" fontId="23" fillId="0" borderId="101" xfId="0" applyFont="1" applyBorder="1" applyAlignment="1">
      <alignment/>
    </xf>
    <xf numFmtId="0" fontId="23" fillId="0" borderId="102" xfId="0" applyFont="1" applyBorder="1" applyAlignment="1">
      <alignment/>
    </xf>
    <xf numFmtId="49" fontId="19" fillId="0" borderId="103" xfId="0" applyNumberFormat="1" applyFont="1" applyBorder="1" applyAlignment="1" applyProtection="1">
      <alignment vertical="center"/>
      <protection/>
    </xf>
    <xf numFmtId="0" fontId="23" fillId="0" borderId="103" xfId="0" applyFont="1" applyBorder="1" applyAlignment="1">
      <alignment/>
    </xf>
    <xf numFmtId="0" fontId="23" fillId="0" borderId="104" xfId="0" applyFont="1" applyBorder="1" applyAlignment="1">
      <alignment/>
    </xf>
    <xf numFmtId="2" fontId="19" fillId="0" borderId="95" xfId="0" applyNumberFormat="1" applyFont="1" applyBorder="1" applyAlignment="1" applyProtection="1">
      <alignment/>
      <protection locked="0"/>
    </xf>
    <xf numFmtId="2" fontId="28" fillId="0" borderId="105" xfId="0" applyNumberFormat="1" applyFont="1" applyBorder="1" applyAlignment="1" applyProtection="1">
      <alignment horizontal="center"/>
      <protection/>
    </xf>
    <xf numFmtId="2" fontId="19" fillId="0" borderId="97" xfId="0" applyNumberFormat="1" applyFont="1" applyBorder="1" applyAlignment="1" applyProtection="1">
      <alignment/>
      <protection locked="0"/>
    </xf>
    <xf numFmtId="2" fontId="28" fillId="0" borderId="98" xfId="0" applyNumberFormat="1" applyFont="1" applyBorder="1" applyAlignment="1" applyProtection="1">
      <alignment horizontal="center"/>
      <protection/>
    </xf>
    <xf numFmtId="2" fontId="19" fillId="0" borderId="99" xfId="0" applyNumberFormat="1" applyFont="1" applyBorder="1" applyAlignment="1" applyProtection="1">
      <alignment/>
      <protection locked="0"/>
    </xf>
    <xf numFmtId="2" fontId="28" fillId="0" borderId="101" xfId="0" applyNumberFormat="1" applyFont="1" applyBorder="1" applyAlignment="1" applyProtection="1">
      <alignment horizontal="center"/>
      <protection/>
    </xf>
    <xf numFmtId="0" fontId="18" fillId="0" borderId="32" xfId="0" applyFont="1" applyBorder="1" applyAlignment="1" applyProtection="1">
      <alignment horizontal="center" vertical="center"/>
      <protection/>
    </xf>
    <xf numFmtId="0" fontId="19" fillId="0" borderId="106" xfId="0" applyFont="1" applyBorder="1" applyAlignment="1">
      <alignment/>
    </xf>
    <xf numFmtId="0" fontId="19" fillId="0" borderId="107" xfId="0" applyFont="1" applyBorder="1" applyAlignment="1">
      <alignment/>
    </xf>
    <xf numFmtId="0" fontId="19" fillId="0" borderId="108" xfId="0" applyFont="1" applyBorder="1" applyAlignment="1">
      <alignment/>
    </xf>
    <xf numFmtId="0" fontId="19" fillId="0" borderId="109" xfId="0" applyFont="1" applyBorder="1" applyAlignment="1">
      <alignment/>
    </xf>
    <xf numFmtId="0" fontId="19" fillId="0" borderId="110" xfId="0" applyFont="1" applyBorder="1" applyAlignment="1">
      <alignment/>
    </xf>
    <xf numFmtId="0" fontId="19" fillId="0" borderId="109" xfId="0" applyFont="1" applyFill="1" applyBorder="1" applyAlignment="1">
      <alignment/>
    </xf>
    <xf numFmtId="0" fontId="19" fillId="0" borderId="111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82" xfId="0" applyFont="1" applyBorder="1" applyAlignment="1">
      <alignment/>
    </xf>
    <xf numFmtId="0" fontId="23" fillId="0" borderId="53" xfId="0" applyFont="1" applyBorder="1" applyAlignment="1">
      <alignment/>
    </xf>
    <xf numFmtId="0" fontId="19" fillId="0" borderId="110" xfId="0" applyFont="1" applyFill="1" applyBorder="1" applyAlignment="1">
      <alignment/>
    </xf>
    <xf numFmtId="0" fontId="18" fillId="0" borderId="16" xfId="0" applyFont="1" applyBorder="1" applyAlignment="1" applyProtection="1">
      <alignment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/>
      <protection/>
    </xf>
    <xf numFmtId="1" fontId="18" fillId="0" borderId="15" xfId="0" applyNumberFormat="1" applyFont="1" applyBorder="1" applyAlignment="1" applyProtection="1">
      <alignment horizontal="center"/>
      <protection/>
    </xf>
    <xf numFmtId="0" fontId="19" fillId="0" borderId="93" xfId="0" applyFont="1" applyBorder="1" applyAlignment="1">
      <alignment/>
    </xf>
    <xf numFmtId="0" fontId="19" fillId="0" borderId="112" xfId="0" applyFont="1" applyBorder="1" applyAlignment="1">
      <alignment horizontal="center" vertical="center"/>
    </xf>
    <xf numFmtId="2" fontId="24" fillId="0" borderId="113" xfId="0" applyNumberFormat="1" applyFont="1" applyBorder="1" applyAlignment="1" applyProtection="1">
      <alignment horizontal="center"/>
      <protection/>
    </xf>
    <xf numFmtId="1" fontId="19" fillId="0" borderId="114" xfId="0" applyNumberFormat="1" applyFont="1" applyBorder="1" applyAlignment="1" applyProtection="1">
      <alignment/>
      <protection locked="0"/>
    </xf>
    <xf numFmtId="1" fontId="24" fillId="0" borderId="113" xfId="0" applyNumberFormat="1" applyFont="1" applyBorder="1" applyAlignment="1" applyProtection="1">
      <alignment horizontal="center"/>
      <protection/>
    </xf>
    <xf numFmtId="1" fontId="19" fillId="0" borderId="115" xfId="0" applyNumberFormat="1" applyFont="1" applyBorder="1" applyAlignment="1" applyProtection="1">
      <alignment/>
      <protection locked="0"/>
    </xf>
    <xf numFmtId="1" fontId="34" fillId="0" borderId="113" xfId="0" applyNumberFormat="1" applyFont="1" applyBorder="1" applyAlignment="1" applyProtection="1">
      <alignment/>
      <protection locked="0"/>
    </xf>
    <xf numFmtId="0" fontId="19" fillId="0" borderId="91" xfId="0" applyFont="1" applyBorder="1" applyAlignment="1">
      <alignment/>
    </xf>
    <xf numFmtId="0" fontId="19" fillId="0" borderId="116" xfId="0" applyFont="1" applyBorder="1" applyAlignment="1">
      <alignment/>
    </xf>
    <xf numFmtId="0" fontId="19" fillId="0" borderId="117" xfId="0" applyFont="1" applyBorder="1" applyAlignment="1">
      <alignment/>
    </xf>
    <xf numFmtId="0" fontId="19" fillId="0" borderId="118" xfId="0" applyFont="1" applyBorder="1" applyAlignment="1">
      <alignment/>
    </xf>
    <xf numFmtId="0" fontId="19" fillId="0" borderId="119" xfId="0" applyFont="1" applyBorder="1" applyAlignment="1">
      <alignment/>
    </xf>
    <xf numFmtId="0" fontId="19" fillId="0" borderId="91" xfId="0" applyFont="1" applyFill="1" applyBorder="1" applyAlignment="1">
      <alignment/>
    </xf>
    <xf numFmtId="0" fontId="19" fillId="0" borderId="120" xfId="0" applyFont="1" applyBorder="1" applyAlignment="1">
      <alignment/>
    </xf>
    <xf numFmtId="0" fontId="19" fillId="0" borderId="121" xfId="0" applyFont="1" applyBorder="1" applyAlignment="1">
      <alignment/>
    </xf>
    <xf numFmtId="0" fontId="19" fillId="0" borderId="116" xfId="0" applyFont="1" applyFill="1" applyBorder="1" applyAlignment="1">
      <alignment/>
    </xf>
    <xf numFmtId="0" fontId="19" fillId="0" borderId="122" xfId="0" applyFont="1" applyBorder="1" applyAlignment="1">
      <alignment/>
    </xf>
    <xf numFmtId="0" fontId="19" fillId="0" borderId="123" xfId="0" applyFont="1" applyBorder="1" applyAlignment="1">
      <alignment horizontal="center" vertical="center"/>
    </xf>
    <xf numFmtId="2" fontId="24" fillId="0" borderId="124" xfId="0" applyNumberFormat="1" applyFont="1" applyBorder="1" applyAlignment="1" applyProtection="1">
      <alignment horizontal="center"/>
      <protection/>
    </xf>
    <xf numFmtId="1" fontId="19" fillId="0" borderId="125" xfId="0" applyNumberFormat="1" applyFont="1" applyBorder="1" applyAlignment="1" applyProtection="1">
      <alignment/>
      <protection locked="0"/>
    </xf>
    <xf numFmtId="1" fontId="24" fillId="0" borderId="126" xfId="0" applyNumberFormat="1" applyFont="1" applyBorder="1" applyAlignment="1" applyProtection="1">
      <alignment horizontal="center"/>
      <protection/>
    </xf>
    <xf numFmtId="1" fontId="19" fillId="0" borderId="127" xfId="0" applyNumberFormat="1" applyFont="1" applyBorder="1" applyAlignment="1" applyProtection="1">
      <alignment/>
      <protection locked="0"/>
    </xf>
    <xf numFmtId="1" fontId="24" fillId="0" borderId="124" xfId="0" applyNumberFormat="1" applyFont="1" applyBorder="1" applyAlignment="1" applyProtection="1">
      <alignment horizontal="center"/>
      <protection/>
    </xf>
    <xf numFmtId="1" fontId="19" fillId="0" borderId="123" xfId="0" applyNumberFormat="1" applyFont="1" applyBorder="1" applyAlignment="1" applyProtection="1">
      <alignment/>
      <protection locked="0"/>
    </xf>
    <xf numFmtId="1" fontId="34" fillId="0" borderId="124" xfId="0" applyNumberFormat="1" applyFont="1" applyBorder="1" applyAlignment="1" applyProtection="1">
      <alignment/>
      <protection locked="0"/>
    </xf>
    <xf numFmtId="0" fontId="23" fillId="0" borderId="128" xfId="0" applyFont="1" applyBorder="1" applyAlignment="1">
      <alignment/>
    </xf>
    <xf numFmtId="49" fontId="19" fillId="0" borderId="21" xfId="0" applyNumberFormat="1" applyFont="1" applyBorder="1" applyAlignment="1" applyProtection="1">
      <alignment vertical="center"/>
      <protection/>
    </xf>
    <xf numFmtId="49" fontId="19" fillId="0" borderId="32" xfId="0" applyNumberFormat="1" applyFont="1" applyBorder="1" applyAlignment="1" applyProtection="1">
      <alignment vertical="center"/>
      <protection/>
    </xf>
    <xf numFmtId="49" fontId="19" fillId="0" borderId="43" xfId="0" applyNumberFormat="1" applyFont="1" applyBorder="1" applyAlignment="1" applyProtection="1">
      <alignment vertical="center"/>
      <protection/>
    </xf>
    <xf numFmtId="49" fontId="19" fillId="0" borderId="22" xfId="0" applyNumberFormat="1" applyFont="1" applyBorder="1" applyAlignment="1" applyProtection="1">
      <alignment vertical="center"/>
      <protection/>
    </xf>
    <xf numFmtId="49" fontId="19" fillId="0" borderId="33" xfId="0" applyNumberFormat="1" applyFont="1" applyBorder="1" applyAlignment="1" applyProtection="1">
      <alignment vertical="center"/>
      <protection/>
    </xf>
    <xf numFmtId="0" fontId="23" fillId="0" borderId="129" xfId="0" applyFont="1" applyBorder="1" applyAlignment="1">
      <alignment/>
    </xf>
    <xf numFmtId="0" fontId="21" fillId="0" borderId="130" xfId="0" applyFont="1" applyBorder="1" applyAlignment="1" applyProtection="1">
      <alignment horizontal="center" vertical="center" wrapText="1"/>
      <protection/>
    </xf>
    <xf numFmtId="2" fontId="18" fillId="0" borderId="131" xfId="0" applyNumberFormat="1" applyFont="1" applyBorder="1" applyAlignment="1" applyProtection="1">
      <alignment/>
      <protection/>
    </xf>
    <xf numFmtId="0" fontId="0" fillId="0" borderId="132" xfId="0" applyBorder="1" applyAlignment="1" applyProtection="1">
      <alignment/>
      <protection/>
    </xf>
    <xf numFmtId="2" fontId="19" fillId="0" borderId="133" xfId="0" applyNumberFormat="1" applyFont="1" applyBorder="1" applyAlignment="1" applyProtection="1">
      <alignment/>
      <protection locked="0"/>
    </xf>
    <xf numFmtId="2" fontId="21" fillId="0" borderId="134" xfId="0" applyNumberFormat="1" applyFont="1" applyBorder="1" applyAlignment="1" applyProtection="1">
      <alignment horizontal="center"/>
      <protection/>
    </xf>
    <xf numFmtId="2" fontId="19" fillId="0" borderId="135" xfId="0" applyNumberFormat="1" applyFont="1" applyBorder="1" applyAlignment="1" applyProtection="1">
      <alignment/>
      <protection locked="0"/>
    </xf>
    <xf numFmtId="2" fontId="21" fillId="0" borderId="136" xfId="0" applyNumberFormat="1" applyFont="1" applyBorder="1" applyAlignment="1" applyProtection="1">
      <alignment horizontal="center"/>
      <protection/>
    </xf>
    <xf numFmtId="2" fontId="19" fillId="0" borderId="137" xfId="0" applyNumberFormat="1" applyFont="1" applyBorder="1" applyAlignment="1" applyProtection="1">
      <alignment/>
      <protection locked="0"/>
    </xf>
    <xf numFmtId="2" fontId="19" fillId="0" borderId="138" xfId="0" applyNumberFormat="1" applyFont="1" applyBorder="1" applyAlignment="1" applyProtection="1">
      <alignment/>
      <protection locked="0"/>
    </xf>
    <xf numFmtId="2" fontId="19" fillId="0" borderId="139" xfId="0" applyNumberFormat="1" applyFont="1" applyBorder="1" applyAlignment="1" applyProtection="1">
      <alignment/>
      <protection locked="0"/>
    </xf>
    <xf numFmtId="2" fontId="19" fillId="0" borderId="140" xfId="0" applyNumberFormat="1" applyFont="1" applyBorder="1" applyAlignment="1" applyProtection="1">
      <alignment/>
      <protection locked="0"/>
    </xf>
    <xf numFmtId="2" fontId="19" fillId="0" borderId="141" xfId="0" applyNumberFormat="1" applyFont="1" applyBorder="1" applyAlignment="1" applyProtection="1">
      <alignment/>
      <protection locked="0"/>
    </xf>
    <xf numFmtId="2" fontId="21" fillId="0" borderId="142" xfId="0" applyNumberFormat="1" applyFont="1" applyBorder="1" applyAlignment="1" applyProtection="1">
      <alignment horizontal="center"/>
      <protection/>
    </xf>
    <xf numFmtId="1" fontId="19" fillId="0" borderId="0" xfId="0" applyNumberFormat="1" applyFont="1" applyBorder="1" applyAlignment="1" applyProtection="1">
      <alignment/>
      <protection locked="0"/>
    </xf>
    <xf numFmtId="1" fontId="24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Border="1" applyAlignment="1" applyProtection="1">
      <alignment/>
      <protection/>
    </xf>
    <xf numFmtId="1" fontId="19" fillId="0" borderId="143" xfId="0" applyNumberFormat="1" applyFont="1" applyBorder="1" applyAlignment="1" applyProtection="1">
      <alignment horizontal="center"/>
      <protection/>
    </xf>
    <xf numFmtId="1" fontId="19" fillId="0" borderId="94" xfId="0" applyNumberFormat="1" applyFont="1" applyBorder="1" applyAlignment="1" applyProtection="1">
      <alignment/>
      <protection locked="0"/>
    </xf>
    <xf numFmtId="1" fontId="24" fillId="0" borderId="94" xfId="0" applyNumberFormat="1" applyFont="1" applyBorder="1" applyAlignment="1" applyProtection="1">
      <alignment horizontal="center"/>
      <protection/>
    </xf>
    <xf numFmtId="0" fontId="23" fillId="0" borderId="96" xfId="0" applyFont="1" applyBorder="1" applyAlignment="1">
      <alignment/>
    </xf>
    <xf numFmtId="1" fontId="19" fillId="0" borderId="96" xfId="0" applyNumberFormat="1" applyFont="1" applyBorder="1" applyAlignment="1" applyProtection="1">
      <alignment/>
      <protection locked="0"/>
    </xf>
    <xf numFmtId="1" fontId="24" fillId="0" borderId="105" xfId="0" applyNumberFormat="1" applyFont="1" applyBorder="1" applyAlignment="1" applyProtection="1">
      <alignment horizontal="center"/>
      <protection/>
    </xf>
    <xf numFmtId="1" fontId="24" fillId="0" borderId="98" xfId="0" applyNumberFormat="1" applyFont="1" applyBorder="1" applyAlignment="1" applyProtection="1">
      <alignment horizontal="center"/>
      <protection/>
    </xf>
    <xf numFmtId="0" fontId="23" fillId="0" borderId="100" xfId="0" applyFont="1" applyBorder="1" applyAlignment="1">
      <alignment/>
    </xf>
    <xf numFmtId="1" fontId="19" fillId="0" borderId="100" xfId="0" applyNumberFormat="1" applyFont="1" applyBorder="1" applyAlignment="1" applyProtection="1">
      <alignment/>
      <protection locked="0"/>
    </xf>
    <xf numFmtId="1" fontId="24" fillId="0" borderId="101" xfId="0" applyNumberFormat="1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/>
      <protection/>
    </xf>
    <xf numFmtId="0" fontId="19" fillId="0" borderId="143" xfId="0" applyFont="1" applyBorder="1" applyAlignment="1" applyProtection="1">
      <alignment horizontal="center"/>
      <protection/>
    </xf>
    <xf numFmtId="0" fontId="19" fillId="0" borderId="94" xfId="0" applyFont="1" applyFill="1" applyBorder="1" applyAlignment="1">
      <alignment horizontal="center" vertical="center"/>
    </xf>
    <xf numFmtId="0" fontId="23" fillId="0" borderId="94" xfId="0" applyFont="1" applyFill="1" applyBorder="1" applyAlignment="1">
      <alignment/>
    </xf>
    <xf numFmtId="1" fontId="19" fillId="0" borderId="94" xfId="0" applyNumberFormat="1" applyFont="1" applyFill="1" applyBorder="1" applyAlignment="1" applyProtection="1">
      <alignment/>
      <protection locked="0"/>
    </xf>
    <xf numFmtId="1" fontId="24" fillId="0" borderId="94" xfId="0" applyNumberFormat="1" applyFont="1" applyFill="1" applyBorder="1" applyAlignment="1" applyProtection="1">
      <alignment horizontal="center"/>
      <protection/>
    </xf>
    <xf numFmtId="49" fontId="19" fillId="0" borderId="94" xfId="0" applyNumberFormat="1" applyFont="1" applyFill="1" applyBorder="1" applyAlignment="1" applyProtection="1">
      <alignment vertical="center"/>
      <protection/>
    </xf>
    <xf numFmtId="0" fontId="0" fillId="0" borderId="95" xfId="0" applyFill="1" applyBorder="1" applyAlignment="1">
      <alignment/>
    </xf>
    <xf numFmtId="0" fontId="19" fillId="0" borderId="96" xfId="0" applyFont="1" applyFill="1" applyBorder="1" applyAlignment="1">
      <alignment/>
    </xf>
    <xf numFmtId="0" fontId="19" fillId="0" borderId="96" xfId="0" applyFont="1" applyFill="1" applyBorder="1" applyAlignment="1">
      <alignment horizontal="center" vertical="center"/>
    </xf>
    <xf numFmtId="0" fontId="23" fillId="0" borderId="96" xfId="0" applyFont="1" applyFill="1" applyBorder="1" applyAlignment="1">
      <alignment/>
    </xf>
    <xf numFmtId="1" fontId="19" fillId="0" borderId="96" xfId="0" applyNumberFormat="1" applyFont="1" applyFill="1" applyBorder="1" applyAlignment="1" applyProtection="1">
      <alignment/>
      <protection locked="0"/>
    </xf>
    <xf numFmtId="1" fontId="24" fillId="0" borderId="105" xfId="0" applyNumberFormat="1" applyFont="1" applyFill="1" applyBorder="1" applyAlignment="1" applyProtection="1">
      <alignment horizontal="center"/>
      <protection/>
    </xf>
    <xf numFmtId="0" fontId="0" fillId="0" borderId="97" xfId="0" applyFill="1" applyBorder="1" applyAlignment="1">
      <alignment/>
    </xf>
    <xf numFmtId="1" fontId="24" fillId="0" borderId="98" xfId="0" applyNumberFormat="1" applyFont="1" applyFill="1" applyBorder="1" applyAlignment="1" applyProtection="1">
      <alignment horizontal="center"/>
      <protection/>
    </xf>
    <xf numFmtId="0" fontId="0" fillId="0" borderId="99" xfId="0" applyFill="1" applyBorder="1" applyAlignment="1">
      <alignment/>
    </xf>
    <xf numFmtId="0" fontId="19" fillId="0" borderId="100" xfId="0" applyFont="1" applyFill="1" applyBorder="1" applyAlignment="1">
      <alignment/>
    </xf>
    <xf numFmtId="0" fontId="19" fillId="0" borderId="100" xfId="0" applyFont="1" applyFill="1" applyBorder="1" applyAlignment="1">
      <alignment horizontal="center" vertical="center"/>
    </xf>
    <xf numFmtId="0" fontId="23" fillId="0" borderId="100" xfId="0" applyFont="1" applyFill="1" applyBorder="1" applyAlignment="1">
      <alignment/>
    </xf>
    <xf numFmtId="1" fontId="19" fillId="0" borderId="100" xfId="0" applyNumberFormat="1" applyFont="1" applyFill="1" applyBorder="1" applyAlignment="1" applyProtection="1">
      <alignment/>
      <protection locked="0"/>
    </xf>
    <xf numFmtId="1" fontId="24" fillId="0" borderId="101" xfId="0" applyNumberFormat="1" applyFont="1" applyFill="1" applyBorder="1" applyAlignment="1" applyProtection="1">
      <alignment horizontal="center"/>
      <protection/>
    </xf>
    <xf numFmtId="49" fontId="19" fillId="0" borderId="96" xfId="0" applyNumberFormat="1" applyFont="1" applyBorder="1" applyAlignment="1" applyProtection="1">
      <alignment vertical="center"/>
      <protection/>
    </xf>
    <xf numFmtId="1" fontId="34" fillId="0" borderId="105" xfId="0" applyNumberFormat="1" applyFont="1" applyBorder="1" applyAlignment="1" applyProtection="1">
      <alignment/>
      <protection locked="0"/>
    </xf>
    <xf numFmtId="1" fontId="34" fillId="0" borderId="98" xfId="0" applyNumberFormat="1" applyFont="1" applyBorder="1" applyAlignment="1" applyProtection="1">
      <alignment/>
      <protection locked="0"/>
    </xf>
    <xf numFmtId="1" fontId="34" fillId="0" borderId="101" xfId="0" applyNumberFormat="1" applyFont="1" applyBorder="1" applyAlignment="1" applyProtection="1">
      <alignment/>
      <protection locked="0"/>
    </xf>
    <xf numFmtId="0" fontId="19" fillId="0" borderId="127" xfId="0" applyFont="1" applyBorder="1" applyAlignment="1" applyProtection="1">
      <alignment/>
      <protection/>
    </xf>
    <xf numFmtId="0" fontId="19" fillId="0" borderId="144" xfId="0" applyFont="1" applyBorder="1" applyAlignment="1" applyProtection="1">
      <alignment/>
      <protection/>
    </xf>
    <xf numFmtId="0" fontId="23" fillId="0" borderId="24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145" xfId="0" applyFon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164" fontId="24" fillId="0" borderId="0" xfId="0" applyNumberFormat="1" applyFont="1" applyBorder="1" applyAlignment="1" applyProtection="1">
      <alignment/>
      <protection/>
    </xf>
    <xf numFmtId="1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78" xfId="0" applyFont="1" applyBorder="1" applyAlignment="1">
      <alignment horizontal="center"/>
    </xf>
    <xf numFmtId="1" fontId="24" fillId="0" borderId="0" xfId="0" applyNumberFormat="1" applyFont="1" applyBorder="1" applyAlignment="1" applyProtection="1">
      <alignment horizontal="center"/>
      <protection locked="0"/>
    </xf>
    <xf numFmtId="0" fontId="19" fillId="0" borderId="94" xfId="0" applyFont="1" applyBorder="1" applyAlignment="1">
      <alignment horizontal="left" vertical="center" wrapText="1"/>
    </xf>
    <xf numFmtId="1" fontId="19" fillId="0" borderId="94" xfId="0" applyNumberFormat="1" applyFont="1" applyBorder="1" applyAlignment="1" applyProtection="1">
      <alignment horizontal="center"/>
      <protection locked="0"/>
    </xf>
    <xf numFmtId="0" fontId="23" fillId="0" borderId="94" xfId="0" applyFont="1" applyFill="1" applyBorder="1" applyAlignment="1">
      <alignment horizontal="center"/>
    </xf>
    <xf numFmtId="0" fontId="19" fillId="0" borderId="94" xfId="0" applyFont="1" applyFill="1" applyBorder="1" applyAlignment="1">
      <alignment horizontal="center"/>
    </xf>
    <xf numFmtId="0" fontId="19" fillId="0" borderId="94" xfId="0" applyFont="1" applyBorder="1" applyAlignment="1">
      <alignment wrapText="1"/>
    </xf>
    <xf numFmtId="0" fontId="23" fillId="0" borderId="94" xfId="0" applyFont="1" applyBorder="1" applyAlignment="1">
      <alignment horizontal="center"/>
    </xf>
    <xf numFmtId="1" fontId="19" fillId="0" borderId="94" xfId="0" applyNumberFormat="1" applyFont="1" applyFill="1" applyBorder="1" applyAlignment="1" applyProtection="1">
      <alignment horizontal="center"/>
      <protection locked="0"/>
    </xf>
    <xf numFmtId="0" fontId="19" fillId="0" borderId="96" xfId="0" applyFont="1" applyBorder="1" applyAlignment="1">
      <alignment horizontal="left" vertical="center" wrapText="1"/>
    </xf>
    <xf numFmtId="1" fontId="19" fillId="0" borderId="96" xfId="0" applyNumberFormat="1" applyFont="1" applyBorder="1" applyAlignment="1" applyProtection="1">
      <alignment horizontal="center"/>
      <protection locked="0"/>
    </xf>
    <xf numFmtId="0" fontId="23" fillId="0" borderId="100" xfId="0" applyFont="1" applyBorder="1" applyAlignment="1">
      <alignment horizontal="center"/>
    </xf>
    <xf numFmtId="0" fontId="19" fillId="0" borderId="100" xfId="0" applyFont="1" applyBorder="1" applyAlignment="1">
      <alignment horizontal="left" vertical="center" wrapText="1"/>
    </xf>
    <xf numFmtId="1" fontId="19" fillId="0" borderId="100" xfId="0" applyNumberFormat="1" applyFont="1" applyBorder="1" applyAlignment="1" applyProtection="1">
      <alignment horizontal="center"/>
      <protection locked="0"/>
    </xf>
    <xf numFmtId="1" fontId="18" fillId="0" borderId="127" xfId="0" applyNumberFormat="1" applyFont="1" applyBorder="1" applyAlignment="1" applyProtection="1">
      <alignment/>
      <protection/>
    </xf>
    <xf numFmtId="1" fontId="18" fillId="0" borderId="144" xfId="0" applyNumberFormat="1" applyFont="1" applyBorder="1" applyAlignment="1" applyProtection="1">
      <alignment/>
      <protection/>
    </xf>
    <xf numFmtId="1" fontId="19" fillId="0" borderId="14" xfId="0" applyNumberFormat="1" applyFont="1" applyBorder="1" applyAlignment="1" applyProtection="1">
      <alignment/>
      <protection locked="0"/>
    </xf>
    <xf numFmtId="164" fontId="24" fillId="0" borderId="15" xfId="0" applyNumberFormat="1" applyFont="1" applyBorder="1" applyAlignment="1" applyProtection="1">
      <alignment/>
      <protection/>
    </xf>
    <xf numFmtId="1" fontId="19" fillId="0" borderId="16" xfId="0" applyNumberFormat="1" applyFont="1" applyBorder="1" applyAlignment="1" applyProtection="1">
      <alignment horizontal="center"/>
      <protection locked="0"/>
    </xf>
    <xf numFmtId="1" fontId="24" fillId="0" borderId="17" xfId="0" applyNumberFormat="1" applyFont="1" applyBorder="1" applyAlignment="1" applyProtection="1">
      <alignment horizontal="center"/>
      <protection/>
    </xf>
    <xf numFmtId="1" fontId="19" fillId="0" borderId="18" xfId="0" applyNumberFormat="1" applyFont="1" applyBorder="1" applyAlignment="1" applyProtection="1">
      <alignment horizontal="center"/>
      <protection locked="0"/>
    </xf>
    <xf numFmtId="1" fontId="24" fillId="0" borderId="15" xfId="0" applyNumberFormat="1" applyFont="1" applyBorder="1" applyAlignment="1" applyProtection="1">
      <alignment horizontal="center"/>
      <protection/>
    </xf>
    <xf numFmtId="1" fontId="24" fillId="0" borderId="78" xfId="0" applyNumberFormat="1" applyFont="1" applyBorder="1" applyAlignment="1" applyProtection="1">
      <alignment horizontal="center"/>
      <protection locked="0"/>
    </xf>
    <xf numFmtId="0" fontId="23" fillId="0" borderId="146" xfId="0" applyFont="1" applyBorder="1" applyAlignment="1">
      <alignment/>
    </xf>
    <xf numFmtId="164" fontId="24" fillId="0" borderId="113" xfId="0" applyNumberFormat="1" applyFont="1" applyBorder="1" applyAlignment="1" applyProtection="1">
      <alignment/>
      <protection/>
    </xf>
    <xf numFmtId="1" fontId="19" fillId="0" borderId="147" xfId="0" applyNumberFormat="1" applyFont="1" applyBorder="1" applyAlignment="1" applyProtection="1">
      <alignment horizontal="center"/>
      <protection locked="0"/>
    </xf>
    <xf numFmtId="1" fontId="24" fillId="0" borderId="148" xfId="0" applyNumberFormat="1" applyFont="1" applyBorder="1" applyAlignment="1" applyProtection="1">
      <alignment horizontal="center"/>
      <protection/>
    </xf>
    <xf numFmtId="1" fontId="19" fillId="0" borderId="114" xfId="0" applyNumberFormat="1" applyFont="1" applyFill="1" applyBorder="1" applyAlignment="1" applyProtection="1">
      <alignment horizontal="center"/>
      <protection locked="0"/>
    </xf>
    <xf numFmtId="1" fontId="24" fillId="0" borderId="113" xfId="0" applyNumberFormat="1" applyFont="1" applyFill="1" applyBorder="1" applyAlignment="1" applyProtection="1">
      <alignment horizontal="center"/>
      <protection/>
    </xf>
    <xf numFmtId="0" fontId="23" fillId="0" borderId="149" xfId="0" applyFont="1" applyBorder="1" applyAlignment="1">
      <alignment/>
    </xf>
    <xf numFmtId="1" fontId="24" fillId="0" borderId="149" xfId="0" applyNumberFormat="1" applyFont="1" applyBorder="1" applyAlignment="1" applyProtection="1">
      <alignment horizontal="center"/>
      <protection locked="0"/>
    </xf>
    <xf numFmtId="0" fontId="23" fillId="0" borderId="150" xfId="0" applyFont="1" applyBorder="1" applyAlignment="1">
      <alignment/>
    </xf>
    <xf numFmtId="0" fontId="23" fillId="0" borderId="151" xfId="0" applyFont="1" applyBorder="1" applyAlignment="1">
      <alignment/>
    </xf>
    <xf numFmtId="164" fontId="24" fillId="0" borderId="124" xfId="0" applyNumberFormat="1" applyFont="1" applyBorder="1" applyAlignment="1" applyProtection="1">
      <alignment/>
      <protection/>
    </xf>
    <xf numFmtId="1" fontId="19" fillId="0" borderId="125" xfId="0" applyNumberFormat="1" applyFont="1" applyBorder="1" applyAlignment="1" applyProtection="1">
      <alignment horizontal="center"/>
      <protection locked="0"/>
    </xf>
    <xf numFmtId="1" fontId="19" fillId="0" borderId="127" xfId="0" applyNumberFormat="1" applyFont="1" applyFill="1" applyBorder="1" applyAlignment="1" applyProtection="1">
      <alignment horizontal="center"/>
      <protection locked="0"/>
    </xf>
    <xf numFmtId="1" fontId="24" fillId="0" borderId="124" xfId="0" applyNumberFormat="1" applyFont="1" applyFill="1" applyBorder="1" applyAlignment="1" applyProtection="1">
      <alignment horizontal="center"/>
      <protection/>
    </xf>
    <xf numFmtId="0" fontId="23" fillId="0" borderId="152" xfId="0" applyFont="1" applyBorder="1" applyAlignment="1">
      <alignment/>
    </xf>
    <xf numFmtId="1" fontId="24" fillId="0" borderId="152" xfId="0" applyNumberFormat="1" applyFont="1" applyBorder="1" applyAlignment="1" applyProtection="1">
      <alignment horizontal="center"/>
      <protection locked="0"/>
    </xf>
    <xf numFmtId="1" fontId="19" fillId="0" borderId="78" xfId="0" applyNumberFormat="1" applyFont="1" applyBorder="1" applyAlignment="1" applyProtection="1">
      <alignment horizontal="center"/>
      <protection locked="0"/>
    </xf>
    <xf numFmtId="1" fontId="24" fillId="0" borderId="17" xfId="0" applyNumberFormat="1" applyFont="1" applyBorder="1" applyAlignment="1" applyProtection="1">
      <alignment horizontal="center"/>
      <protection locked="0"/>
    </xf>
    <xf numFmtId="164" fontId="24" fillId="0" borderId="153" xfId="0" applyNumberFormat="1" applyFont="1" applyBorder="1" applyAlignment="1" applyProtection="1">
      <alignment/>
      <protection/>
    </xf>
    <xf numFmtId="1" fontId="19" fillId="0" borderId="154" xfId="0" applyNumberFormat="1" applyFont="1" applyBorder="1" applyAlignment="1" applyProtection="1">
      <alignment horizontal="center"/>
      <protection locked="0"/>
    </xf>
    <xf numFmtId="1" fontId="19" fillId="0" borderId="155" xfId="0" applyNumberFormat="1" applyFont="1" applyBorder="1" applyAlignment="1" applyProtection="1">
      <alignment horizontal="center"/>
      <protection locked="0"/>
    </xf>
    <xf numFmtId="1" fontId="19" fillId="0" borderId="114" xfId="0" applyNumberFormat="1" applyFont="1" applyBorder="1" applyAlignment="1" applyProtection="1">
      <alignment horizontal="center"/>
      <protection locked="0"/>
    </xf>
    <xf numFmtId="1" fontId="19" fillId="0" borderId="149" xfId="0" applyNumberFormat="1" applyFont="1" applyBorder="1" applyAlignment="1" applyProtection="1">
      <alignment horizontal="center"/>
      <protection locked="0"/>
    </xf>
    <xf numFmtId="1" fontId="24" fillId="0" borderId="148" xfId="0" applyNumberFormat="1" applyFont="1" applyBorder="1" applyAlignment="1" applyProtection="1">
      <alignment horizontal="center"/>
      <protection locked="0"/>
    </xf>
    <xf numFmtId="1" fontId="19" fillId="0" borderId="127" xfId="0" applyNumberFormat="1" applyFont="1" applyBorder="1" applyAlignment="1" applyProtection="1">
      <alignment horizontal="center"/>
      <protection locked="0"/>
    </xf>
    <xf numFmtId="1" fontId="19" fillId="0" borderId="152" xfId="0" applyNumberFormat="1" applyFont="1" applyBorder="1" applyAlignment="1" applyProtection="1">
      <alignment horizontal="center"/>
      <protection locked="0"/>
    </xf>
    <xf numFmtId="1" fontId="24" fillId="0" borderId="126" xfId="0" applyNumberFormat="1" applyFont="1" applyBorder="1" applyAlignment="1" applyProtection="1">
      <alignment horizontal="center"/>
      <protection locked="0"/>
    </xf>
    <xf numFmtId="1" fontId="24" fillId="0" borderId="156" xfId="0" applyNumberFormat="1" applyFont="1" applyBorder="1" applyAlignment="1" applyProtection="1">
      <alignment horizontal="center"/>
      <protection/>
    </xf>
    <xf numFmtId="1" fontId="24" fillId="0" borderId="156" xfId="0" applyNumberFormat="1" applyFont="1" applyBorder="1" applyAlignment="1" applyProtection="1">
      <alignment horizontal="center"/>
      <protection locked="0"/>
    </xf>
    <xf numFmtId="1" fontId="24" fillId="0" borderId="157" xfId="0" applyNumberFormat="1" applyFont="1" applyBorder="1" applyAlignment="1" applyProtection="1">
      <alignment horizontal="center"/>
      <protection/>
    </xf>
    <xf numFmtId="1" fontId="24" fillId="0" borderId="157" xfId="0" applyNumberFormat="1" applyFont="1" applyBorder="1" applyAlignment="1" applyProtection="1">
      <alignment horizontal="center"/>
      <protection locked="0"/>
    </xf>
    <xf numFmtId="1" fontId="24" fillId="0" borderId="158" xfId="0" applyNumberFormat="1" applyFont="1" applyBorder="1" applyAlignment="1" applyProtection="1">
      <alignment horizontal="center"/>
      <protection/>
    </xf>
    <xf numFmtId="1" fontId="24" fillId="0" borderId="158" xfId="0" applyNumberFormat="1" applyFont="1" applyBorder="1" applyAlignment="1" applyProtection="1">
      <alignment horizontal="center"/>
      <protection locked="0"/>
    </xf>
    <xf numFmtId="0" fontId="23" fillId="0" borderId="149" xfId="0" applyFont="1" applyBorder="1" applyAlignment="1">
      <alignment horizontal="center"/>
    </xf>
    <xf numFmtId="0" fontId="23" fillId="0" borderId="152" xfId="0" applyFont="1" applyBorder="1" applyAlignment="1">
      <alignment horizontal="center"/>
    </xf>
    <xf numFmtId="164" fontId="24" fillId="0" borderId="94" xfId="0" applyNumberFormat="1" applyFont="1" applyBorder="1" applyAlignment="1" applyProtection="1">
      <alignment/>
      <protection/>
    </xf>
    <xf numFmtId="1" fontId="24" fillId="0" borderId="94" xfId="0" applyNumberFormat="1" applyFont="1" applyBorder="1" applyAlignment="1" applyProtection="1">
      <alignment horizontal="center"/>
      <protection locked="0"/>
    </xf>
    <xf numFmtId="164" fontId="24" fillId="0" borderId="96" xfId="0" applyNumberFormat="1" applyFont="1" applyBorder="1" applyAlignment="1" applyProtection="1">
      <alignment/>
      <protection/>
    </xf>
    <xf numFmtId="1" fontId="24" fillId="0" borderId="96" xfId="0" applyNumberFormat="1" applyFont="1" applyBorder="1" applyAlignment="1" applyProtection="1">
      <alignment horizontal="center"/>
      <protection/>
    </xf>
    <xf numFmtId="1" fontId="24" fillId="0" borderId="96" xfId="0" applyNumberFormat="1" applyFont="1" applyBorder="1" applyAlignment="1" applyProtection="1">
      <alignment horizontal="center"/>
      <protection locked="0"/>
    </xf>
    <xf numFmtId="164" fontId="24" fillId="0" borderId="100" xfId="0" applyNumberFormat="1" applyFont="1" applyBorder="1" applyAlignment="1" applyProtection="1">
      <alignment/>
      <protection/>
    </xf>
    <xf numFmtId="1" fontId="24" fillId="0" borderId="100" xfId="0" applyNumberFormat="1" applyFont="1" applyBorder="1" applyAlignment="1" applyProtection="1">
      <alignment horizontal="center"/>
      <protection/>
    </xf>
    <xf numFmtId="1" fontId="19" fillId="0" borderId="100" xfId="0" applyNumberFormat="1" applyFont="1" applyFill="1" applyBorder="1" applyAlignment="1" applyProtection="1">
      <alignment horizontal="center"/>
      <protection locked="0"/>
    </xf>
    <xf numFmtId="1" fontId="24" fillId="0" borderId="100" xfId="0" applyNumberFormat="1" applyFont="1" applyFill="1" applyBorder="1" applyAlignment="1" applyProtection="1">
      <alignment horizontal="center"/>
      <protection/>
    </xf>
    <xf numFmtId="1" fontId="24" fillId="0" borderId="100" xfId="0" applyNumberFormat="1" applyFont="1" applyBorder="1" applyAlignment="1" applyProtection="1">
      <alignment horizontal="center"/>
      <protection locked="0"/>
    </xf>
    <xf numFmtId="0" fontId="18" fillId="0" borderId="159" xfId="0" applyFont="1" applyBorder="1" applyAlignment="1" applyProtection="1">
      <alignment horizontal="center" vertical="center"/>
      <protection/>
    </xf>
    <xf numFmtId="0" fontId="18" fillId="0" borderId="131" xfId="0" applyFont="1" applyBorder="1" applyAlignment="1" applyProtection="1">
      <alignment/>
      <protection/>
    </xf>
    <xf numFmtId="0" fontId="0" fillId="0" borderId="160" xfId="0" applyBorder="1" applyAlignment="1" applyProtection="1">
      <alignment/>
      <protection/>
    </xf>
    <xf numFmtId="1" fontId="19" fillId="0" borderId="95" xfId="0" applyNumberFormat="1" applyFont="1" applyBorder="1" applyAlignment="1" applyProtection="1">
      <alignment/>
      <protection locked="0"/>
    </xf>
    <xf numFmtId="2" fontId="21" fillId="0" borderId="105" xfId="0" applyNumberFormat="1" applyFont="1" applyBorder="1" applyAlignment="1" applyProtection="1">
      <alignment/>
      <protection/>
    </xf>
    <xf numFmtId="1" fontId="19" fillId="0" borderId="97" xfId="0" applyNumberFormat="1" applyFont="1" applyBorder="1" applyAlignment="1" applyProtection="1">
      <alignment/>
      <protection locked="0"/>
    </xf>
    <xf numFmtId="2" fontId="21" fillId="0" borderId="98" xfId="0" applyNumberFormat="1" applyFont="1" applyBorder="1" applyAlignment="1" applyProtection="1">
      <alignment/>
      <protection/>
    </xf>
    <xf numFmtId="0" fontId="23" fillId="0" borderId="97" xfId="0" applyFont="1" applyBorder="1" applyAlignment="1">
      <alignment/>
    </xf>
    <xf numFmtId="0" fontId="23" fillId="0" borderId="99" xfId="0" applyFont="1" applyBorder="1" applyAlignment="1">
      <alignment/>
    </xf>
    <xf numFmtId="2" fontId="21" fillId="0" borderId="101" xfId="0" applyNumberFormat="1" applyFont="1" applyBorder="1" applyAlignment="1" applyProtection="1">
      <alignment/>
      <protection/>
    </xf>
    <xf numFmtId="1" fontId="18" fillId="0" borderId="161" xfId="0" applyNumberFormat="1" applyFont="1" applyBorder="1" applyAlignment="1" applyProtection="1">
      <alignment horizontal="center"/>
      <protection locked="0"/>
    </xf>
    <xf numFmtId="1" fontId="18" fillId="0" borderId="162" xfId="0" applyNumberFormat="1" applyFont="1" applyBorder="1" applyAlignment="1" applyProtection="1">
      <alignment horizontal="center"/>
      <protection locked="0"/>
    </xf>
    <xf numFmtId="1" fontId="18" fillId="0" borderId="163" xfId="0" applyNumberFormat="1" applyFont="1" applyBorder="1" applyAlignment="1" applyProtection="1">
      <alignment horizontal="center"/>
      <protection locked="0"/>
    </xf>
    <xf numFmtId="0" fontId="19" fillId="0" borderId="95" xfId="0" applyFont="1" applyBorder="1" applyAlignment="1">
      <alignment/>
    </xf>
    <xf numFmtId="0" fontId="19" fillId="0" borderId="105" xfId="0" applyFont="1" applyBorder="1" applyAlignment="1">
      <alignment horizontal="left" vertical="center" wrapText="1"/>
    </xf>
    <xf numFmtId="0" fontId="19" fillId="0" borderId="97" xfId="0" applyFont="1" applyBorder="1" applyAlignment="1">
      <alignment/>
    </xf>
    <xf numFmtId="0" fontId="19" fillId="0" borderId="98" xfId="0" applyFont="1" applyBorder="1" applyAlignment="1">
      <alignment horizontal="left" vertical="center" wrapText="1"/>
    </xf>
    <xf numFmtId="0" fontId="19" fillId="0" borderId="97" xfId="0" applyFont="1" applyFill="1" applyBorder="1" applyAlignment="1">
      <alignment/>
    </xf>
    <xf numFmtId="0" fontId="19" fillId="0" borderId="98" xfId="0" applyFont="1" applyBorder="1" applyAlignment="1">
      <alignment wrapText="1"/>
    </xf>
    <xf numFmtId="0" fontId="23" fillId="0" borderId="97" xfId="0" applyFont="1" applyFill="1" applyBorder="1" applyAlignment="1">
      <alignment/>
    </xf>
    <xf numFmtId="0" fontId="23" fillId="0" borderId="99" xfId="0" applyFont="1" applyFill="1" applyBorder="1" applyAlignment="1">
      <alignment/>
    </xf>
    <xf numFmtId="0" fontId="19" fillId="0" borderId="78" xfId="0" applyFont="1" applyFill="1" applyBorder="1" applyAlignment="1">
      <alignment horizontal="center" vertical="center"/>
    </xf>
    <xf numFmtId="0" fontId="23" fillId="0" borderId="25" xfId="0" applyFont="1" applyBorder="1" applyAlignment="1">
      <alignment/>
    </xf>
    <xf numFmtId="1" fontId="19" fillId="0" borderId="33" xfId="0" applyNumberFormat="1" applyFont="1" applyBorder="1" applyAlignment="1" applyProtection="1">
      <alignment/>
      <protection locked="0"/>
    </xf>
    <xf numFmtId="0" fontId="23" fillId="0" borderId="36" xfId="0" applyFont="1" applyBorder="1" applyAlignment="1">
      <alignment/>
    </xf>
    <xf numFmtId="1" fontId="19" fillId="0" borderId="44" xfId="0" applyNumberFormat="1" applyFont="1" applyBorder="1" applyAlignment="1" applyProtection="1">
      <alignment/>
      <protection locked="0"/>
    </xf>
    <xf numFmtId="0" fontId="23" fillId="0" borderId="47" xfId="0" applyFont="1" applyBorder="1" applyAlignment="1">
      <alignment/>
    </xf>
    <xf numFmtId="2" fontId="21" fillId="0" borderId="30" xfId="0" applyNumberFormat="1" applyFont="1" applyBorder="1" applyAlignment="1" applyProtection="1">
      <alignment/>
      <protection/>
    </xf>
    <xf numFmtId="2" fontId="21" fillId="0" borderId="41" xfId="0" applyNumberFormat="1" applyFont="1" applyBorder="1" applyAlignment="1" applyProtection="1">
      <alignment/>
      <protection/>
    </xf>
    <xf numFmtId="2" fontId="21" fillId="0" borderId="52" xfId="0" applyNumberFormat="1" applyFont="1" applyBorder="1" applyAlignment="1" applyProtection="1">
      <alignment/>
      <protection/>
    </xf>
    <xf numFmtId="2" fontId="21" fillId="0" borderId="164" xfId="0" applyNumberFormat="1" applyFont="1" applyBorder="1" applyAlignment="1" applyProtection="1">
      <alignment/>
      <protection/>
    </xf>
    <xf numFmtId="1" fontId="18" fillId="0" borderId="165" xfId="0" applyNumberFormat="1" applyFont="1" applyBorder="1" applyAlignment="1" applyProtection="1">
      <alignment horizontal="center"/>
      <protection locked="0"/>
    </xf>
    <xf numFmtId="1" fontId="18" fillId="0" borderId="166" xfId="0" applyNumberFormat="1" applyFont="1" applyBorder="1" applyAlignment="1" applyProtection="1">
      <alignment horizontal="center"/>
      <protection locked="0"/>
    </xf>
    <xf numFmtId="1" fontId="18" fillId="0" borderId="167" xfId="0" applyNumberFormat="1" applyFont="1" applyBorder="1" applyAlignment="1" applyProtection="1">
      <alignment horizontal="center"/>
      <protection locked="0"/>
    </xf>
    <xf numFmtId="0" fontId="0" fillId="0" borderId="168" xfId="0" applyBorder="1" applyAlignment="1">
      <alignment/>
    </xf>
    <xf numFmtId="1" fontId="18" fillId="0" borderId="169" xfId="0" applyNumberFormat="1" applyFont="1" applyBorder="1" applyAlignment="1" applyProtection="1">
      <alignment horizontal="center"/>
      <protection locked="0"/>
    </xf>
    <xf numFmtId="1" fontId="18" fillId="0" borderId="170" xfId="0" applyNumberFormat="1" applyFont="1" applyBorder="1" applyAlignment="1" applyProtection="1">
      <alignment horizontal="center"/>
      <protection locked="0"/>
    </xf>
    <xf numFmtId="2" fontId="21" fillId="0" borderId="171" xfId="0" applyNumberFormat="1" applyFont="1" applyBorder="1" applyAlignment="1" applyProtection="1">
      <alignment/>
      <protection/>
    </xf>
    <xf numFmtId="2" fontId="21" fillId="0" borderId="172" xfId="0" applyNumberFormat="1" applyFont="1" applyBorder="1" applyAlignment="1" applyProtection="1">
      <alignment/>
      <protection/>
    </xf>
    <xf numFmtId="2" fontId="21" fillId="0" borderId="173" xfId="0" applyNumberFormat="1" applyFont="1" applyBorder="1" applyAlignment="1" applyProtection="1">
      <alignment/>
      <protection/>
    </xf>
    <xf numFmtId="164" fontId="24" fillId="0" borderId="105" xfId="0" applyNumberFormat="1" applyFont="1" applyBorder="1" applyAlignment="1" applyProtection="1">
      <alignment/>
      <protection/>
    </xf>
    <xf numFmtId="164" fontId="24" fillId="0" borderId="98" xfId="0" applyNumberFormat="1" applyFont="1" applyBorder="1" applyAlignment="1" applyProtection="1">
      <alignment/>
      <protection/>
    </xf>
    <xf numFmtId="164" fontId="24" fillId="0" borderId="101" xfId="0" applyNumberFormat="1" applyFont="1" applyBorder="1" applyAlignment="1" applyProtection="1">
      <alignment/>
      <protection/>
    </xf>
    <xf numFmtId="0" fontId="18" fillId="0" borderId="174" xfId="0" applyFont="1" applyBorder="1" applyAlignment="1" applyProtection="1">
      <alignment/>
      <protection/>
    </xf>
    <xf numFmtId="0" fontId="18" fillId="0" borderId="144" xfId="0" applyFont="1" applyBorder="1" applyAlignment="1" applyProtection="1">
      <alignment/>
      <protection/>
    </xf>
    <xf numFmtId="0" fontId="23" fillId="0" borderId="96" xfId="0" applyFont="1" applyBorder="1" applyAlignment="1">
      <alignment horizontal="center"/>
    </xf>
    <xf numFmtId="1" fontId="18" fillId="0" borderId="125" xfId="0" applyNumberFormat="1" applyFont="1" applyBorder="1" applyAlignment="1" applyProtection="1">
      <alignment/>
      <protection/>
    </xf>
    <xf numFmtId="0" fontId="19" fillId="0" borderId="96" xfId="0" applyFont="1" applyFill="1" applyBorder="1" applyAlignment="1">
      <alignment horizontal="center"/>
    </xf>
    <xf numFmtId="1" fontId="24" fillId="0" borderId="105" xfId="0" applyNumberFormat="1" applyFont="1" applyBorder="1" applyAlignment="1" applyProtection="1">
      <alignment horizontal="center"/>
      <protection locked="0"/>
    </xf>
    <xf numFmtId="1" fontId="24" fillId="0" borderId="98" xfId="0" applyNumberFormat="1" applyFont="1" applyBorder="1" applyAlignment="1" applyProtection="1">
      <alignment horizontal="center"/>
      <protection locked="0"/>
    </xf>
    <xf numFmtId="1" fontId="24" fillId="0" borderId="101" xfId="0" applyNumberFormat="1" applyFont="1" applyBorder="1" applyAlignment="1" applyProtection="1">
      <alignment horizontal="center"/>
      <protection locked="0"/>
    </xf>
    <xf numFmtId="2" fontId="21" fillId="0" borderId="175" xfId="0" applyNumberFormat="1" applyFont="1" applyBorder="1" applyAlignment="1" applyProtection="1">
      <alignment/>
      <protection/>
    </xf>
    <xf numFmtId="0" fontId="19" fillId="0" borderId="149" xfId="0" applyFont="1" applyBorder="1" applyAlignment="1">
      <alignment horizontal="center" vertical="center"/>
    </xf>
    <xf numFmtId="0" fontId="23" fillId="0" borderId="176" xfId="0" applyFont="1" applyBorder="1" applyAlignment="1">
      <alignment/>
    </xf>
    <xf numFmtId="2" fontId="21" fillId="0" borderId="115" xfId="0" applyNumberFormat="1" applyFont="1" applyBorder="1" applyAlignment="1" applyProtection="1">
      <alignment/>
      <protection/>
    </xf>
    <xf numFmtId="0" fontId="19" fillId="0" borderId="152" xfId="0" applyFont="1" applyBorder="1" applyAlignment="1">
      <alignment horizontal="center" vertical="center"/>
    </xf>
    <xf numFmtId="0" fontId="23" fillId="0" borderId="174" xfId="0" applyFont="1" applyBorder="1" applyAlignment="1">
      <alignment/>
    </xf>
    <xf numFmtId="2" fontId="21" fillId="0" borderId="123" xfId="0" applyNumberFormat="1" applyFont="1" applyBorder="1" applyAlignment="1" applyProtection="1">
      <alignment/>
      <protection/>
    </xf>
    <xf numFmtId="1" fontId="19" fillId="0" borderId="176" xfId="0" applyNumberFormat="1" applyFont="1" applyBorder="1" applyAlignment="1" applyProtection="1">
      <alignment/>
      <protection locked="0"/>
    </xf>
    <xf numFmtId="1" fontId="19" fillId="0" borderId="177" xfId="0" applyNumberFormat="1" applyFont="1" applyBorder="1" applyAlignment="1" applyProtection="1">
      <alignment/>
      <protection locked="0"/>
    </xf>
    <xf numFmtId="1" fontId="19" fillId="0" borderId="178" xfId="0" applyNumberFormat="1" applyFont="1" applyBorder="1" applyAlignment="1" applyProtection="1">
      <alignment/>
      <protection locked="0"/>
    </xf>
    <xf numFmtId="1" fontId="19" fillId="0" borderId="179" xfId="0" applyNumberFormat="1" applyFont="1" applyBorder="1" applyAlignment="1" applyProtection="1">
      <alignment/>
      <protection locked="0"/>
    </xf>
    <xf numFmtId="0" fontId="19" fillId="0" borderId="2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45" xfId="0" applyFont="1" applyFill="1" applyBorder="1" applyAlignment="1">
      <alignment/>
    </xf>
    <xf numFmtId="0" fontId="23" fillId="0" borderId="34" xfId="0" applyFont="1" applyFill="1" applyBorder="1" applyAlignment="1">
      <alignment/>
    </xf>
    <xf numFmtId="0" fontId="19" fillId="0" borderId="149" xfId="0" applyFont="1" applyBorder="1" applyAlignment="1">
      <alignment/>
    </xf>
    <xf numFmtId="0" fontId="19" fillId="0" borderId="152" xfId="0" applyFont="1" applyBorder="1" applyAlignment="1">
      <alignment/>
    </xf>
    <xf numFmtId="0" fontId="19" fillId="0" borderId="78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152" xfId="0" applyFont="1" applyFill="1" applyBorder="1" applyAlignment="1">
      <alignment/>
    </xf>
    <xf numFmtId="0" fontId="19" fillId="0" borderId="180" xfId="0" applyFont="1" applyBorder="1" applyAlignment="1">
      <alignment horizontal="left" vertical="center" wrapText="1"/>
    </xf>
    <xf numFmtId="0" fontId="19" fillId="0" borderId="181" xfId="0" applyFont="1" applyBorder="1" applyAlignment="1">
      <alignment horizontal="left" vertical="center" wrapText="1"/>
    </xf>
    <xf numFmtId="0" fontId="19" fillId="0" borderId="182" xfId="0" applyFont="1" applyBorder="1" applyAlignment="1">
      <alignment horizontal="left" vertical="center" wrapText="1"/>
    </xf>
    <xf numFmtId="0" fontId="19" fillId="0" borderId="183" xfId="0" applyFont="1" applyBorder="1" applyAlignment="1">
      <alignment horizontal="left" vertical="center" wrapText="1"/>
    </xf>
    <xf numFmtId="0" fontId="19" fillId="0" borderId="183" xfId="0" applyFont="1" applyBorder="1" applyAlignment="1">
      <alignment wrapText="1"/>
    </xf>
    <xf numFmtId="0" fontId="19" fillId="0" borderId="181" xfId="0" applyFont="1" applyBorder="1" applyAlignment="1">
      <alignment wrapText="1"/>
    </xf>
    <xf numFmtId="0" fontId="19" fillId="0" borderId="182" xfId="0" applyFont="1" applyBorder="1" applyAlignment="1">
      <alignment wrapText="1"/>
    </xf>
    <xf numFmtId="0" fontId="19" fillId="0" borderId="110" xfId="0" applyFont="1" applyBorder="1" applyAlignment="1">
      <alignment horizontal="left" vertical="center" wrapText="1"/>
    </xf>
    <xf numFmtId="0" fontId="19" fillId="0" borderId="180" xfId="0" applyFont="1" applyBorder="1" applyAlignment="1">
      <alignment wrapText="1"/>
    </xf>
    <xf numFmtId="0" fontId="19" fillId="0" borderId="184" xfId="0" applyFont="1" applyBorder="1" applyAlignment="1">
      <alignment wrapText="1"/>
    </xf>
    <xf numFmtId="0" fontId="19" fillId="0" borderId="185" xfId="0" applyFont="1" applyBorder="1" applyAlignment="1">
      <alignment horizontal="left" vertical="center" wrapText="1"/>
    </xf>
    <xf numFmtId="0" fontId="19" fillId="0" borderId="184" xfId="0" applyFont="1" applyBorder="1" applyAlignment="1">
      <alignment horizontal="left" vertical="center" wrapText="1"/>
    </xf>
    <xf numFmtId="0" fontId="23" fillId="0" borderId="183" xfId="0" applyFont="1" applyBorder="1" applyAlignment="1">
      <alignment/>
    </xf>
    <xf numFmtId="0" fontId="23" fillId="0" borderId="181" xfId="0" applyFont="1" applyBorder="1" applyAlignment="1">
      <alignment/>
    </xf>
    <xf numFmtId="0" fontId="23" fillId="0" borderId="184" xfId="0" applyFont="1" applyBorder="1" applyAlignment="1">
      <alignment/>
    </xf>
    <xf numFmtId="0" fontId="23" fillId="0" borderId="186" xfId="0" applyFont="1" applyBorder="1" applyAlignment="1">
      <alignment/>
    </xf>
    <xf numFmtId="0" fontId="23" fillId="0" borderId="187" xfId="0" applyFont="1" applyBorder="1" applyAlignment="1">
      <alignment/>
    </xf>
    <xf numFmtId="49" fontId="19" fillId="0" borderId="188" xfId="0" applyNumberFormat="1" applyFont="1" applyBorder="1" applyAlignment="1" applyProtection="1">
      <alignment vertical="center"/>
      <protection/>
    </xf>
    <xf numFmtId="0" fontId="23" fillId="0" borderId="189" xfId="0" applyFont="1" applyBorder="1" applyAlignment="1">
      <alignment/>
    </xf>
    <xf numFmtId="0" fontId="23" fillId="0" borderId="189" xfId="0" applyFont="1" applyBorder="1" applyAlignment="1">
      <alignment horizontal="center"/>
    </xf>
    <xf numFmtId="0" fontId="18" fillId="0" borderId="190" xfId="0" applyFont="1" applyBorder="1" applyAlignment="1" applyProtection="1">
      <alignment horizontal="center" vertical="center"/>
      <protection/>
    </xf>
    <xf numFmtId="2" fontId="19" fillId="0" borderId="13" xfId="0" applyNumberFormat="1" applyFont="1" applyBorder="1" applyAlignment="1" applyProtection="1">
      <alignment horizontal="center" vertical="center"/>
      <protection/>
    </xf>
    <xf numFmtId="1" fontId="20" fillId="0" borderId="191" xfId="0" applyNumberFormat="1" applyFont="1" applyBorder="1" applyAlignment="1" applyProtection="1">
      <alignment horizontal="center" vertical="center"/>
      <protection/>
    </xf>
    <xf numFmtId="0" fontId="22" fillId="0" borderId="192" xfId="0" applyFont="1" applyBorder="1" applyAlignment="1" applyProtection="1">
      <alignment horizontal="center" vertical="center" wrapText="1"/>
      <protection/>
    </xf>
    <xf numFmtId="0" fontId="22" fillId="0" borderId="193" xfId="0" applyFont="1" applyBorder="1" applyAlignment="1" applyProtection="1">
      <alignment horizontal="center" vertical="center" wrapText="1"/>
      <protection/>
    </xf>
    <xf numFmtId="2" fontId="18" fillId="0" borderId="194" xfId="0" applyNumberFormat="1" applyFont="1" applyBorder="1" applyAlignment="1" applyProtection="1">
      <alignment horizontal="center" vertical="center"/>
      <protection/>
    </xf>
    <xf numFmtId="1" fontId="18" fillId="0" borderId="194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 horizontal="center"/>
    </xf>
    <xf numFmtId="0" fontId="31" fillId="0" borderId="195" xfId="0" applyFont="1" applyBorder="1" applyAlignment="1">
      <alignment horizontal="center" vertical="center"/>
    </xf>
    <xf numFmtId="0" fontId="31" fillId="0" borderId="196" xfId="0" applyFont="1" applyBorder="1" applyAlignment="1">
      <alignment horizontal="center" vertical="center"/>
    </xf>
    <xf numFmtId="0" fontId="18" fillId="0" borderId="65" xfId="0" applyFont="1" applyBorder="1" applyAlignment="1" applyProtection="1">
      <alignment horizontal="center" vertical="center" wrapText="1"/>
      <protection/>
    </xf>
    <xf numFmtId="2" fontId="18" fillId="0" borderId="197" xfId="0" applyNumberFormat="1" applyFont="1" applyBorder="1" applyAlignment="1" applyProtection="1">
      <alignment horizontal="center" vertical="center"/>
      <protection/>
    </xf>
    <xf numFmtId="1" fontId="18" fillId="0" borderId="197" xfId="0" applyNumberFormat="1" applyFont="1" applyBorder="1" applyAlignment="1" applyProtection="1">
      <alignment horizontal="center" vertical="center"/>
      <protection/>
    </xf>
    <xf numFmtId="2" fontId="18" fillId="0" borderId="64" xfId="0" applyNumberFormat="1" applyFont="1" applyBorder="1" applyAlignment="1" applyProtection="1">
      <alignment horizontal="center" vertical="center"/>
      <protection/>
    </xf>
    <xf numFmtId="1" fontId="18" fillId="0" borderId="64" xfId="0" applyNumberFormat="1" applyFont="1" applyBorder="1" applyAlignment="1" applyProtection="1">
      <alignment horizontal="center" vertical="center"/>
      <protection/>
    </xf>
    <xf numFmtId="2" fontId="18" fillId="0" borderId="198" xfId="0" applyNumberFormat="1" applyFont="1" applyBorder="1" applyAlignment="1" applyProtection="1">
      <alignment horizontal="center" vertical="center"/>
      <protection/>
    </xf>
    <xf numFmtId="2" fontId="18" fillId="0" borderId="199" xfId="0" applyNumberFormat="1" applyFont="1" applyBorder="1" applyAlignment="1" applyProtection="1">
      <alignment horizontal="center" vertical="center"/>
      <protection/>
    </xf>
    <xf numFmtId="1" fontId="18" fillId="0" borderId="200" xfId="0" applyNumberFormat="1" applyFont="1" applyBorder="1" applyAlignment="1" applyProtection="1">
      <alignment horizontal="center" vertical="center"/>
      <protection/>
    </xf>
    <xf numFmtId="1" fontId="18" fillId="0" borderId="201" xfId="0" applyNumberFormat="1" applyFont="1" applyBorder="1" applyAlignment="1" applyProtection="1">
      <alignment horizontal="center" vertical="center"/>
      <protection/>
    </xf>
    <xf numFmtId="1" fontId="18" fillId="0" borderId="202" xfId="0" applyNumberFormat="1" applyFont="1" applyBorder="1" applyAlignment="1" applyProtection="1">
      <alignment horizontal="center" vertical="center"/>
      <protection/>
    </xf>
    <xf numFmtId="1" fontId="18" fillId="0" borderId="198" xfId="0" applyNumberFormat="1" applyFont="1" applyBorder="1" applyAlignment="1" applyProtection="1">
      <alignment horizontal="center" vertical="center"/>
      <protection/>
    </xf>
    <xf numFmtId="1" fontId="18" fillId="0" borderId="199" xfId="0" applyNumberFormat="1" applyFont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/>
    </xf>
    <xf numFmtId="2" fontId="19" fillId="0" borderId="49" xfId="0" applyNumberFormat="1" applyFont="1" applyBorder="1" applyAlignment="1" applyProtection="1">
      <alignment horizontal="center" vertical="center"/>
      <protection/>
    </xf>
    <xf numFmtId="1" fontId="19" fillId="0" borderId="203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 applyProtection="1">
      <alignment horizontal="center" vertical="center"/>
      <protection/>
    </xf>
    <xf numFmtId="0" fontId="20" fillId="0" borderId="204" xfId="0" applyFont="1" applyBorder="1" applyAlignment="1" applyProtection="1">
      <alignment horizontal="center" vertical="center"/>
      <protection/>
    </xf>
    <xf numFmtId="1" fontId="20" fillId="0" borderId="23" xfId="0" applyNumberFormat="1" applyFont="1" applyBorder="1" applyAlignment="1" applyProtection="1">
      <alignment horizontal="center" vertical="center"/>
      <protection/>
    </xf>
    <xf numFmtId="2" fontId="19" fillId="0" borderId="205" xfId="0" applyNumberFormat="1" applyFont="1" applyBorder="1" applyAlignment="1" applyProtection="1">
      <alignment horizontal="center" vertical="center"/>
      <protection/>
    </xf>
    <xf numFmtId="2" fontId="19" fillId="0" borderId="206" xfId="0" applyNumberFormat="1" applyFont="1" applyBorder="1" applyAlignment="1" applyProtection="1">
      <alignment horizontal="center" vertical="center"/>
      <protection/>
    </xf>
    <xf numFmtId="2" fontId="19" fillId="0" borderId="61" xfId="0" applyNumberFormat="1" applyFont="1" applyBorder="1" applyAlignment="1" applyProtection="1">
      <alignment horizontal="center" vertical="center"/>
      <protection/>
    </xf>
    <xf numFmtId="2" fontId="19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 horizontal="center" wrapText="1"/>
    </xf>
    <xf numFmtId="0" fontId="20" fillId="0" borderId="207" xfId="0" applyFont="1" applyBorder="1" applyAlignment="1" applyProtection="1">
      <alignment horizontal="center" vertical="center"/>
      <protection/>
    </xf>
    <xf numFmtId="0" fontId="20" fillId="0" borderId="208" xfId="0" applyFont="1" applyBorder="1" applyAlignment="1" applyProtection="1">
      <alignment horizontal="center" vertical="center"/>
      <protection/>
    </xf>
    <xf numFmtId="1" fontId="20" fillId="0" borderId="208" xfId="0" applyNumberFormat="1" applyFont="1" applyBorder="1" applyAlignment="1" applyProtection="1">
      <alignment horizontal="center" vertical="center"/>
      <protection/>
    </xf>
    <xf numFmtId="0" fontId="20" fillId="0" borderId="209" xfId="0" applyFont="1" applyBorder="1" applyAlignment="1" applyProtection="1">
      <alignment horizontal="center" vertical="center"/>
      <protection/>
    </xf>
    <xf numFmtId="0" fontId="20" fillId="0" borderId="210" xfId="0" applyFont="1" applyBorder="1" applyAlignment="1" applyProtection="1">
      <alignment horizontal="center" vertical="center"/>
      <protection/>
    </xf>
    <xf numFmtId="0" fontId="18" fillId="0" borderId="211" xfId="0" applyFont="1" applyBorder="1" applyAlignment="1" applyProtection="1">
      <alignment horizontal="center" vertical="center"/>
      <protection/>
    </xf>
    <xf numFmtId="0" fontId="18" fillId="0" borderId="212" xfId="0" applyFont="1" applyBorder="1" applyAlignment="1" applyProtection="1">
      <alignment horizontal="center" vertical="center"/>
      <protection/>
    </xf>
    <xf numFmtId="0" fontId="19" fillId="0" borderId="211" xfId="0" applyFont="1" applyBorder="1" applyAlignment="1">
      <alignment horizontal="center" vertical="center" wrapText="1"/>
    </xf>
    <xf numFmtId="0" fontId="19" fillId="0" borderId="212" xfId="0" applyFont="1" applyBorder="1" applyAlignment="1">
      <alignment horizontal="center" vertical="center" wrapText="1"/>
    </xf>
    <xf numFmtId="0" fontId="18" fillId="0" borderId="112" xfId="0" applyFont="1" applyBorder="1" applyAlignment="1" applyProtection="1">
      <alignment horizontal="center" vertical="center"/>
      <protection/>
    </xf>
    <xf numFmtId="0" fontId="18" fillId="0" borderId="213" xfId="0" applyFont="1" applyBorder="1" applyAlignment="1" applyProtection="1">
      <alignment horizontal="center" vertical="center"/>
      <protection/>
    </xf>
    <xf numFmtId="1" fontId="20" fillId="0" borderId="149" xfId="0" applyNumberFormat="1" applyFont="1" applyBorder="1" applyAlignment="1" applyProtection="1">
      <alignment horizontal="center" vertical="center"/>
      <protection/>
    </xf>
    <xf numFmtId="1" fontId="20" fillId="0" borderId="214" xfId="0" applyNumberFormat="1" applyFont="1" applyBorder="1" applyAlignment="1" applyProtection="1">
      <alignment horizontal="center" vertical="center"/>
      <protection/>
    </xf>
    <xf numFmtId="1" fontId="20" fillId="0" borderId="171" xfId="0" applyNumberFormat="1" applyFont="1" applyBorder="1" applyAlignment="1" applyProtection="1">
      <alignment horizontal="center" vertical="center"/>
      <protection/>
    </xf>
    <xf numFmtId="0" fontId="18" fillId="0" borderId="215" xfId="0" applyFont="1" applyBorder="1" applyAlignment="1" applyProtection="1">
      <alignment horizontal="center" vertical="center" wrapText="1"/>
      <protection/>
    </xf>
    <xf numFmtId="0" fontId="18" fillId="0" borderId="216" xfId="0" applyFont="1" applyBorder="1" applyAlignment="1" applyProtection="1">
      <alignment horizontal="center" vertical="center" wrapText="1"/>
      <protection/>
    </xf>
    <xf numFmtId="2" fontId="18" fillId="0" borderId="206" xfId="0" applyNumberFormat="1" applyFont="1" applyBorder="1" applyAlignment="1" applyProtection="1">
      <alignment horizontal="center" vertical="center"/>
      <protection/>
    </xf>
    <xf numFmtId="1" fontId="18" fillId="0" borderId="76" xfId="0" applyNumberFormat="1" applyFont="1" applyBorder="1" applyAlignment="1" applyProtection="1">
      <alignment horizontal="center" vertical="center"/>
      <protection/>
    </xf>
    <xf numFmtId="0" fontId="22" fillId="0" borderId="217" xfId="0" applyFont="1" applyBorder="1" applyAlignment="1" applyProtection="1">
      <alignment horizontal="center" vertical="center" wrapText="1"/>
      <protection/>
    </xf>
    <xf numFmtId="1" fontId="18" fillId="0" borderId="217" xfId="0" applyNumberFormat="1" applyFont="1" applyBorder="1" applyAlignment="1" applyProtection="1">
      <alignment horizontal="center" vertical="center"/>
      <protection/>
    </xf>
    <xf numFmtId="2" fontId="18" fillId="0" borderId="62" xfId="0" applyNumberFormat="1" applyFont="1" applyBorder="1" applyAlignment="1" applyProtection="1">
      <alignment horizontal="center" vertical="center"/>
      <protection/>
    </xf>
    <xf numFmtId="2" fontId="18" fillId="0" borderId="61" xfId="0" applyNumberFormat="1" applyFont="1" applyBorder="1" applyAlignment="1" applyProtection="1">
      <alignment horizontal="center" vertical="center"/>
      <protection/>
    </xf>
    <xf numFmtId="2" fontId="19" fillId="0" borderId="218" xfId="0" applyNumberFormat="1" applyFont="1" applyBorder="1" applyAlignment="1" applyProtection="1">
      <alignment horizontal="center" vertical="center"/>
      <protection/>
    </xf>
    <xf numFmtId="1" fontId="19" fillId="0" borderId="193" xfId="0" applyNumberFormat="1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60" xfId="0" applyFont="1" applyBorder="1" applyAlignment="1" applyProtection="1">
      <alignment horizontal="center" vertical="center"/>
      <protection/>
    </xf>
    <xf numFmtId="0" fontId="19" fillId="0" borderId="159" xfId="0" applyFont="1" applyBorder="1" applyAlignment="1">
      <alignment horizontal="center" vertical="center" wrapText="1"/>
    </xf>
    <xf numFmtId="0" fontId="19" fillId="0" borderId="217" xfId="0" applyFont="1" applyBorder="1" applyAlignment="1" applyProtection="1">
      <alignment horizontal="center" vertical="center"/>
      <protection/>
    </xf>
    <xf numFmtId="0" fontId="31" fillId="0" borderId="54" xfId="0" applyFont="1" applyBorder="1" applyAlignment="1" applyProtection="1">
      <alignment horizontal="center" vertical="center"/>
      <protection/>
    </xf>
    <xf numFmtId="0" fontId="31" fillId="0" borderId="23" xfId="0" applyFont="1" applyBorder="1" applyAlignment="1" applyProtection="1">
      <alignment horizontal="center" vertical="center"/>
      <protection/>
    </xf>
    <xf numFmtId="0" fontId="31" fillId="0" borderId="191" xfId="0" applyFont="1" applyBorder="1" applyAlignment="1" applyProtection="1">
      <alignment horizontal="center" vertical="center"/>
      <protection/>
    </xf>
    <xf numFmtId="2" fontId="33" fillId="0" borderId="13" xfId="0" applyNumberFormat="1" applyFont="1" applyBorder="1" applyAlignment="1" applyProtection="1">
      <alignment horizontal="center" vertical="center" wrapText="1"/>
      <protection/>
    </xf>
    <xf numFmtId="0" fontId="33" fillId="0" borderId="87" xfId="0" applyFont="1" applyBorder="1" applyAlignment="1" applyProtection="1">
      <alignment horizontal="center" vertical="center" wrapText="1"/>
      <protection/>
    </xf>
    <xf numFmtId="2" fontId="19" fillId="0" borderId="219" xfId="0" applyNumberFormat="1" applyFont="1" applyBorder="1" applyAlignment="1" applyProtection="1">
      <alignment horizontal="center" vertical="center"/>
      <protection/>
    </xf>
    <xf numFmtId="2" fontId="19" fillId="0" borderId="220" xfId="0" applyNumberFormat="1" applyFont="1" applyBorder="1" applyAlignment="1" applyProtection="1">
      <alignment horizontal="center" vertical="center"/>
      <protection/>
    </xf>
    <xf numFmtId="0" fontId="20" fillId="0" borderId="149" xfId="0" applyFont="1" applyBorder="1" applyAlignment="1" applyProtection="1">
      <alignment horizontal="center" vertical="center"/>
      <protection/>
    </xf>
    <xf numFmtId="0" fontId="31" fillId="0" borderId="149" xfId="0" applyFont="1" applyBorder="1" applyAlignment="1" applyProtection="1">
      <alignment horizontal="center" vertical="center"/>
      <protection/>
    </xf>
    <xf numFmtId="0" fontId="31" fillId="0" borderId="214" xfId="0" applyFont="1" applyBorder="1" applyAlignment="1" applyProtection="1">
      <alignment horizontal="center" vertical="center"/>
      <protection/>
    </xf>
    <xf numFmtId="0" fontId="19" fillId="0" borderId="221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22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23" xfId="0" applyFont="1" applyBorder="1" applyAlignment="1" applyProtection="1">
      <alignment horizontal="center"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31" fillId="0" borderId="208" xfId="0" applyFont="1" applyBorder="1" applyAlignment="1" applyProtection="1">
      <alignment horizontal="center" vertical="center"/>
      <protection/>
    </xf>
    <xf numFmtId="0" fontId="31" fillId="0" borderId="171" xfId="0" applyFont="1" applyBorder="1" applyAlignment="1" applyProtection="1">
      <alignment horizontal="center" vertical="center"/>
      <protection/>
    </xf>
    <xf numFmtId="0" fontId="19" fillId="0" borderId="212" xfId="0" applyFont="1" applyBorder="1" applyAlignment="1" applyProtection="1">
      <alignment horizontal="center" vertical="center"/>
      <protection/>
    </xf>
    <xf numFmtId="0" fontId="19" fillId="0" borderId="213" xfId="0" applyFont="1" applyBorder="1" applyAlignment="1">
      <alignment horizontal="center" vertical="center" wrapText="1"/>
    </xf>
    <xf numFmtId="0" fontId="19" fillId="0" borderId="224" xfId="0" applyFont="1" applyBorder="1" applyAlignment="1" applyProtection="1">
      <alignment horizontal="center" vertical="center"/>
      <protection/>
    </xf>
  </cellXfs>
  <cellStyles count="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te" xfId="82"/>
    <cellStyle name="Output" xfId="83"/>
    <cellStyle name="Poznámka" xfId="84"/>
    <cellStyle name="Percent" xfId="85"/>
    <cellStyle name="Propojená buňka" xfId="86"/>
    <cellStyle name="Správně" xfId="87"/>
    <cellStyle name="Text upozornění" xfId="88"/>
    <cellStyle name="Title" xfId="89"/>
    <cellStyle name="Total" xfId="90"/>
    <cellStyle name="Vstup" xfId="91"/>
    <cellStyle name="Výpočet" xfId="92"/>
    <cellStyle name="Výstup" xfId="93"/>
    <cellStyle name="Vysvětlující text" xfId="94"/>
    <cellStyle name="Warning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51.8515625" style="0" customWidth="1"/>
    <col min="2" max="2" width="14.7109375" style="0" customWidth="1"/>
    <col min="3" max="3" width="6.7109375" style="0" customWidth="1"/>
    <col min="4" max="4" width="4.57421875" style="0" customWidth="1"/>
    <col min="5" max="11" width="4.28125" style="0" customWidth="1"/>
    <col min="12" max="12" width="6.421875" style="0" customWidth="1"/>
    <col min="13" max="13" width="9.28125" style="0" customWidth="1"/>
    <col min="14" max="14" width="8.28125" style="0" customWidth="1"/>
  </cols>
  <sheetData>
    <row r="1" spans="1:15" ht="22.5">
      <c r="A1" s="563" t="s">
        <v>238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</row>
    <row r="2" ht="15.75" customHeight="1">
      <c r="C2" s="109"/>
    </row>
    <row r="3" spans="1:15" ht="18" customHeight="1">
      <c r="A3" s="578" t="s">
        <v>93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110"/>
      <c r="M3" s="110"/>
      <c r="N3" s="110"/>
      <c r="O3" s="110"/>
    </row>
    <row r="4" spans="1:15" ht="13.5">
      <c r="A4" s="578" t="s">
        <v>239</v>
      </c>
      <c r="B4" s="578"/>
      <c r="C4" s="578"/>
      <c r="D4" s="99"/>
      <c r="L4" s="99"/>
      <c r="M4" s="99"/>
      <c r="N4" s="99"/>
      <c r="O4" s="99"/>
    </row>
    <row r="5" spans="1:15" ht="13.5">
      <c r="A5" s="578" t="s">
        <v>240</v>
      </c>
      <c r="B5" s="578"/>
      <c r="C5" s="578"/>
      <c r="D5" s="99"/>
      <c r="L5" s="99"/>
      <c r="M5" s="99"/>
      <c r="N5" s="99"/>
      <c r="O5" s="99"/>
    </row>
    <row r="6" spans="4:15" ht="14.25" thickBot="1">
      <c r="D6" s="30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15" ht="13.5" customHeight="1" thickBot="1">
      <c r="A7" s="116" t="s">
        <v>4</v>
      </c>
      <c r="B7" s="111" t="s">
        <v>94</v>
      </c>
      <c r="C7" s="112" t="s">
        <v>95</v>
      </c>
      <c r="D7" s="564" t="s">
        <v>96</v>
      </c>
      <c r="E7" s="564"/>
      <c r="F7" s="565" t="s">
        <v>6</v>
      </c>
      <c r="G7" s="565"/>
      <c r="H7" s="565" t="s">
        <v>7</v>
      </c>
      <c r="I7" s="565"/>
      <c r="J7" s="565" t="s">
        <v>8</v>
      </c>
      <c r="K7" s="565"/>
      <c r="L7" s="113" t="s">
        <v>97</v>
      </c>
      <c r="M7" s="114" t="s">
        <v>98</v>
      </c>
      <c r="N7" s="115" t="s">
        <v>99</v>
      </c>
      <c r="O7" s="566" t="s">
        <v>100</v>
      </c>
    </row>
    <row r="8" spans="1:15" ht="14.25" thickBot="1">
      <c r="A8" s="556"/>
      <c r="B8" s="117" t="s">
        <v>101</v>
      </c>
      <c r="C8" s="118" t="s">
        <v>102</v>
      </c>
      <c r="D8" s="119" t="s">
        <v>13</v>
      </c>
      <c r="E8" s="120" t="s">
        <v>14</v>
      </c>
      <c r="F8" s="120" t="s">
        <v>13</v>
      </c>
      <c r="G8" s="120" t="s">
        <v>14</v>
      </c>
      <c r="H8" s="120" t="s">
        <v>13</v>
      </c>
      <c r="I8" s="120" t="s">
        <v>14</v>
      </c>
      <c r="J8" s="120" t="s">
        <v>13</v>
      </c>
      <c r="K8" s="120" t="s">
        <v>14</v>
      </c>
      <c r="L8" s="121" t="s">
        <v>103</v>
      </c>
      <c r="M8" s="122" t="s">
        <v>103</v>
      </c>
      <c r="N8" s="123" t="s">
        <v>104</v>
      </c>
      <c r="O8" s="566"/>
    </row>
    <row r="9" spans="1:15" ht="14.25" thickBot="1">
      <c r="A9" s="536" t="s">
        <v>44</v>
      </c>
      <c r="B9" s="525" t="s">
        <v>43</v>
      </c>
      <c r="C9" s="18">
        <v>1991</v>
      </c>
      <c r="D9" s="485">
        <v>38</v>
      </c>
      <c r="E9" s="21">
        <f aca="true" t="shared" si="0" ref="E9:E40">D9*1.4</f>
        <v>53.199999999999996</v>
      </c>
      <c r="F9" s="22">
        <v>830</v>
      </c>
      <c r="G9" s="23">
        <f aca="true" t="shared" si="1" ref="G9:G40">IF(F9&lt;=400,0,IF(F9&lt;=750,(F9-400)/10,(F9-750)/5+35))</f>
        <v>51</v>
      </c>
      <c r="H9" s="24">
        <v>15</v>
      </c>
      <c r="I9" s="25">
        <f aca="true" t="shared" si="2" ref="I9:I40">H9*2.25</f>
        <v>33.75</v>
      </c>
      <c r="J9" s="26">
        <v>23</v>
      </c>
      <c r="K9" s="27">
        <f aca="true" t="shared" si="3" ref="K9:K40">J9*1.75</f>
        <v>40.25</v>
      </c>
      <c r="L9" s="490">
        <f aca="true" t="shared" si="4" ref="L9:L40">SUM(K9,I9,G9,E9)</f>
        <v>178.2</v>
      </c>
      <c r="M9" s="494">
        <f aca="true" t="shared" si="5" ref="M9:M40">RANK(L9,L$9:L$72)</f>
        <v>14</v>
      </c>
      <c r="N9" s="561">
        <f>SUM(L9:L12)-MIN(L9:L12)</f>
        <v>584.65</v>
      </c>
      <c r="O9" s="562">
        <f>RANK(N9,N$9:N$72)</f>
        <v>1</v>
      </c>
    </row>
    <row r="10" spans="1:15" ht="14.25" thickBot="1">
      <c r="A10" s="537" t="s">
        <v>44</v>
      </c>
      <c r="B10" s="526" t="s">
        <v>45</v>
      </c>
      <c r="C10" s="33">
        <v>1991</v>
      </c>
      <c r="D10" s="487">
        <v>34</v>
      </c>
      <c r="E10" s="36">
        <f t="shared" si="0"/>
        <v>47.599999999999994</v>
      </c>
      <c r="F10" s="37">
        <v>840</v>
      </c>
      <c r="G10" s="38">
        <f t="shared" si="1"/>
        <v>53</v>
      </c>
      <c r="H10" s="39">
        <v>18</v>
      </c>
      <c r="I10" s="40">
        <f t="shared" si="2"/>
        <v>40.5</v>
      </c>
      <c r="J10" s="41">
        <v>26</v>
      </c>
      <c r="K10" s="42">
        <f t="shared" si="3"/>
        <v>45.5</v>
      </c>
      <c r="L10" s="491">
        <f t="shared" si="4"/>
        <v>186.6</v>
      </c>
      <c r="M10" s="495">
        <f t="shared" si="5"/>
        <v>11</v>
      </c>
      <c r="N10" s="561"/>
      <c r="O10" s="562"/>
    </row>
    <row r="11" spans="1:15" ht="14.25" thickBot="1">
      <c r="A11" s="537" t="s">
        <v>44</v>
      </c>
      <c r="B11" s="526" t="s">
        <v>46</v>
      </c>
      <c r="C11" s="33">
        <v>1991</v>
      </c>
      <c r="D11" s="487">
        <v>15</v>
      </c>
      <c r="E11" s="36">
        <f t="shared" si="0"/>
        <v>21</v>
      </c>
      <c r="F11" s="37">
        <v>830</v>
      </c>
      <c r="G11" s="38">
        <f t="shared" si="1"/>
        <v>51</v>
      </c>
      <c r="H11" s="39">
        <v>12</v>
      </c>
      <c r="I11" s="40">
        <f t="shared" si="2"/>
        <v>27</v>
      </c>
      <c r="J11" s="41">
        <v>17</v>
      </c>
      <c r="K11" s="42">
        <f t="shared" si="3"/>
        <v>29.75</v>
      </c>
      <c r="L11" s="491">
        <f t="shared" si="4"/>
        <v>128.75</v>
      </c>
      <c r="M11" s="495">
        <f t="shared" si="5"/>
        <v>51</v>
      </c>
      <c r="N11" s="561"/>
      <c r="O11" s="562"/>
    </row>
    <row r="12" spans="1:17" ht="14.25" thickBot="1">
      <c r="A12" s="538" t="s">
        <v>44</v>
      </c>
      <c r="B12" s="527" t="s">
        <v>47</v>
      </c>
      <c r="C12" s="47">
        <v>1989</v>
      </c>
      <c r="D12" s="489">
        <v>34</v>
      </c>
      <c r="E12" s="50">
        <f t="shared" si="0"/>
        <v>47.599999999999994</v>
      </c>
      <c r="F12" s="51">
        <v>920</v>
      </c>
      <c r="G12" s="52">
        <f t="shared" si="1"/>
        <v>69</v>
      </c>
      <c r="H12" s="53">
        <v>21</v>
      </c>
      <c r="I12" s="54">
        <f t="shared" si="2"/>
        <v>47.25</v>
      </c>
      <c r="J12" s="55">
        <v>32</v>
      </c>
      <c r="K12" s="56">
        <f t="shared" si="3"/>
        <v>56</v>
      </c>
      <c r="L12" s="492">
        <f t="shared" si="4"/>
        <v>219.85</v>
      </c>
      <c r="M12" s="498">
        <f t="shared" si="5"/>
        <v>4</v>
      </c>
      <c r="N12" s="561"/>
      <c r="O12" s="562"/>
      <c r="Q12" s="497"/>
    </row>
    <row r="13" spans="1:15" ht="14.25" thickBot="1">
      <c r="A13" s="539" t="s">
        <v>172</v>
      </c>
      <c r="B13" s="75" t="s">
        <v>62</v>
      </c>
      <c r="C13" s="390">
        <v>1990</v>
      </c>
      <c r="D13" s="20">
        <v>33</v>
      </c>
      <c r="E13" s="21">
        <f t="shared" si="0"/>
        <v>46.199999999999996</v>
      </c>
      <c r="F13" s="22">
        <v>860</v>
      </c>
      <c r="G13" s="23">
        <f t="shared" si="1"/>
        <v>57</v>
      </c>
      <c r="H13" s="24">
        <v>18</v>
      </c>
      <c r="I13" s="25">
        <f t="shared" si="2"/>
        <v>40.5</v>
      </c>
      <c r="J13" s="26">
        <v>28</v>
      </c>
      <c r="K13" s="27">
        <f t="shared" si="3"/>
        <v>49</v>
      </c>
      <c r="L13" s="490">
        <f t="shared" si="4"/>
        <v>192.7</v>
      </c>
      <c r="M13" s="494">
        <f t="shared" si="5"/>
        <v>10</v>
      </c>
      <c r="N13" s="561">
        <f>SUM(L13:L16)-MIN(L13:L16)</f>
        <v>584</v>
      </c>
      <c r="O13" s="562">
        <f>RANK(N13,N$9:N$72)</f>
        <v>2</v>
      </c>
    </row>
    <row r="14" spans="1:15" ht="14.25" thickBot="1">
      <c r="A14" s="537" t="s">
        <v>172</v>
      </c>
      <c r="B14" s="79" t="s">
        <v>63</v>
      </c>
      <c r="C14" s="76">
        <v>1990</v>
      </c>
      <c r="D14" s="35">
        <v>22</v>
      </c>
      <c r="E14" s="36">
        <f t="shared" si="0"/>
        <v>30.799999999999997</v>
      </c>
      <c r="F14" s="37">
        <v>900</v>
      </c>
      <c r="G14" s="38">
        <f t="shared" si="1"/>
        <v>65</v>
      </c>
      <c r="H14" s="39">
        <v>17</v>
      </c>
      <c r="I14" s="40">
        <f t="shared" si="2"/>
        <v>38.25</v>
      </c>
      <c r="J14" s="41">
        <v>21</v>
      </c>
      <c r="K14" s="42">
        <f t="shared" si="3"/>
        <v>36.75</v>
      </c>
      <c r="L14" s="491">
        <f t="shared" si="4"/>
        <v>170.8</v>
      </c>
      <c r="M14" s="495">
        <f t="shared" si="5"/>
        <v>21</v>
      </c>
      <c r="N14" s="561"/>
      <c r="O14" s="562"/>
    </row>
    <row r="15" spans="1:15" ht="14.25" thickBot="1">
      <c r="A15" s="537" t="s">
        <v>172</v>
      </c>
      <c r="B15" s="528" t="s">
        <v>64</v>
      </c>
      <c r="C15" s="391">
        <v>1990</v>
      </c>
      <c r="D15" s="35">
        <v>35</v>
      </c>
      <c r="E15" s="36">
        <f t="shared" si="0"/>
        <v>49</v>
      </c>
      <c r="F15" s="37">
        <v>820</v>
      </c>
      <c r="G15" s="38">
        <f t="shared" si="1"/>
        <v>49</v>
      </c>
      <c r="H15" s="39">
        <v>21</v>
      </c>
      <c r="I15" s="40">
        <f t="shared" si="2"/>
        <v>47.25</v>
      </c>
      <c r="J15" s="41">
        <v>43</v>
      </c>
      <c r="K15" s="42">
        <f t="shared" si="3"/>
        <v>75.25</v>
      </c>
      <c r="L15" s="491">
        <f t="shared" si="4"/>
        <v>220.5</v>
      </c>
      <c r="M15" s="495">
        <f t="shared" si="5"/>
        <v>3</v>
      </c>
      <c r="N15" s="561"/>
      <c r="O15" s="562"/>
    </row>
    <row r="16" spans="1:15" ht="14.25" thickBot="1">
      <c r="A16" s="538" t="s">
        <v>172</v>
      </c>
      <c r="B16" s="529" t="s">
        <v>65</v>
      </c>
      <c r="C16" s="78">
        <v>1991</v>
      </c>
      <c r="D16" s="49">
        <v>22</v>
      </c>
      <c r="E16" s="50">
        <f t="shared" si="0"/>
        <v>30.799999999999997</v>
      </c>
      <c r="F16" s="51">
        <v>830</v>
      </c>
      <c r="G16" s="52">
        <f t="shared" si="1"/>
        <v>51</v>
      </c>
      <c r="H16" s="53">
        <v>14</v>
      </c>
      <c r="I16" s="54">
        <f t="shared" si="2"/>
        <v>31.5</v>
      </c>
      <c r="J16" s="55">
        <v>21</v>
      </c>
      <c r="K16" s="56">
        <f t="shared" si="3"/>
        <v>36.75</v>
      </c>
      <c r="L16" s="492">
        <f t="shared" si="4"/>
        <v>150.05</v>
      </c>
      <c r="M16" s="496">
        <f t="shared" si="5"/>
        <v>39</v>
      </c>
      <c r="N16" s="561"/>
      <c r="O16" s="562"/>
    </row>
    <row r="17" spans="1:15" ht="14.25" thickBot="1">
      <c r="A17" s="539" t="s">
        <v>237</v>
      </c>
      <c r="B17" s="525" t="s">
        <v>34</v>
      </c>
      <c r="C17" s="18">
        <v>1989</v>
      </c>
      <c r="D17" s="20">
        <v>28</v>
      </c>
      <c r="E17" s="21">
        <f t="shared" si="0"/>
        <v>39.199999999999996</v>
      </c>
      <c r="F17" s="22">
        <v>900</v>
      </c>
      <c r="G17" s="23">
        <f t="shared" si="1"/>
        <v>65</v>
      </c>
      <c r="H17" s="24">
        <v>20</v>
      </c>
      <c r="I17" s="25">
        <f t="shared" si="2"/>
        <v>45</v>
      </c>
      <c r="J17" s="26">
        <v>39</v>
      </c>
      <c r="K17" s="27">
        <f t="shared" si="3"/>
        <v>68.25</v>
      </c>
      <c r="L17" s="490">
        <f t="shared" si="4"/>
        <v>217.45</v>
      </c>
      <c r="M17" s="499">
        <f t="shared" si="5"/>
        <v>5</v>
      </c>
      <c r="N17" s="561">
        <f>SUM(L17:L20)-MIN(L17:L20)</f>
        <v>569.2</v>
      </c>
      <c r="O17" s="562">
        <f>RANK(N17,N$9:N$72)</f>
        <v>3</v>
      </c>
    </row>
    <row r="18" spans="1:15" ht="14.25" thickBot="1">
      <c r="A18" s="537" t="s">
        <v>237</v>
      </c>
      <c r="B18" s="528" t="s">
        <v>36</v>
      </c>
      <c r="C18" s="33">
        <v>1991</v>
      </c>
      <c r="D18" s="35">
        <v>37</v>
      </c>
      <c r="E18" s="36">
        <f t="shared" si="0"/>
        <v>51.8</v>
      </c>
      <c r="F18" s="37">
        <v>760</v>
      </c>
      <c r="G18" s="38">
        <f t="shared" si="1"/>
        <v>37</v>
      </c>
      <c r="H18" s="39">
        <v>21</v>
      </c>
      <c r="I18" s="40">
        <f t="shared" si="2"/>
        <v>47.25</v>
      </c>
      <c r="J18" s="41">
        <v>27</v>
      </c>
      <c r="K18" s="42">
        <f t="shared" si="3"/>
        <v>47.25</v>
      </c>
      <c r="L18" s="491">
        <f t="shared" si="4"/>
        <v>183.3</v>
      </c>
      <c r="M18" s="495">
        <f t="shared" si="5"/>
        <v>13</v>
      </c>
      <c r="N18" s="561"/>
      <c r="O18" s="562"/>
    </row>
    <row r="19" spans="1:15" ht="14.25" thickBot="1">
      <c r="A19" s="537" t="s">
        <v>237</v>
      </c>
      <c r="B19" s="526" t="s">
        <v>37</v>
      </c>
      <c r="C19" s="33">
        <v>1989</v>
      </c>
      <c r="D19" s="35">
        <v>33</v>
      </c>
      <c r="E19" s="36">
        <f t="shared" si="0"/>
        <v>46.199999999999996</v>
      </c>
      <c r="F19" s="37">
        <v>770</v>
      </c>
      <c r="G19" s="38">
        <f t="shared" si="1"/>
        <v>39</v>
      </c>
      <c r="H19" s="39">
        <v>16</v>
      </c>
      <c r="I19" s="40">
        <f t="shared" si="2"/>
        <v>36</v>
      </c>
      <c r="J19" s="41">
        <v>27</v>
      </c>
      <c r="K19" s="42">
        <f t="shared" si="3"/>
        <v>47.25</v>
      </c>
      <c r="L19" s="491">
        <f t="shared" si="4"/>
        <v>168.45</v>
      </c>
      <c r="M19" s="495">
        <f t="shared" si="5"/>
        <v>24</v>
      </c>
      <c r="N19" s="561"/>
      <c r="O19" s="562"/>
    </row>
    <row r="20" spans="1:15" ht="14.25" thickBot="1">
      <c r="A20" s="538" t="s">
        <v>237</v>
      </c>
      <c r="B20" s="527" t="s">
        <v>24</v>
      </c>
      <c r="C20" s="47">
        <v>1991</v>
      </c>
      <c r="D20" s="49">
        <v>0</v>
      </c>
      <c r="E20" s="50">
        <f t="shared" si="0"/>
        <v>0</v>
      </c>
      <c r="F20" s="51">
        <v>0</v>
      </c>
      <c r="G20" s="52">
        <f t="shared" si="1"/>
        <v>0</v>
      </c>
      <c r="H20" s="53">
        <v>0</v>
      </c>
      <c r="I20" s="54">
        <f t="shared" si="2"/>
        <v>0</v>
      </c>
      <c r="J20" s="55">
        <v>0</v>
      </c>
      <c r="K20" s="56">
        <f t="shared" si="3"/>
        <v>0</v>
      </c>
      <c r="L20" s="492">
        <f t="shared" si="4"/>
        <v>0</v>
      </c>
      <c r="M20" s="498">
        <f t="shared" si="5"/>
        <v>61</v>
      </c>
      <c r="N20" s="561"/>
      <c r="O20" s="562"/>
    </row>
    <row r="21" spans="1:15" ht="14.25" thickBot="1">
      <c r="A21" s="539" t="s">
        <v>67</v>
      </c>
      <c r="B21" s="75" t="s">
        <v>66</v>
      </c>
      <c r="C21" s="390">
        <v>1992</v>
      </c>
      <c r="D21" s="20">
        <v>22</v>
      </c>
      <c r="E21" s="21">
        <f t="shared" si="0"/>
        <v>30.799999999999997</v>
      </c>
      <c r="F21" s="22">
        <v>770</v>
      </c>
      <c r="G21" s="23">
        <f t="shared" si="1"/>
        <v>39</v>
      </c>
      <c r="H21" s="24">
        <v>15</v>
      </c>
      <c r="I21" s="25">
        <f t="shared" si="2"/>
        <v>33.75</v>
      </c>
      <c r="J21" s="26">
        <v>27</v>
      </c>
      <c r="K21" s="27">
        <f t="shared" si="3"/>
        <v>47.25</v>
      </c>
      <c r="L21" s="490">
        <f t="shared" si="4"/>
        <v>150.8</v>
      </c>
      <c r="M21" s="494">
        <f t="shared" si="5"/>
        <v>37</v>
      </c>
      <c r="N21" s="561">
        <f>SUM(L21:L24)-MIN(L21:L24)</f>
        <v>567.05</v>
      </c>
      <c r="O21" s="562">
        <f>RANK(N21,N$9:N$72)</f>
        <v>4</v>
      </c>
    </row>
    <row r="22" spans="1:15" ht="14.25" thickBot="1">
      <c r="A22" s="537" t="s">
        <v>67</v>
      </c>
      <c r="B22" s="79" t="s">
        <v>68</v>
      </c>
      <c r="C22" s="392">
        <v>1991</v>
      </c>
      <c r="D22" s="35">
        <v>34</v>
      </c>
      <c r="E22" s="36">
        <f t="shared" si="0"/>
        <v>47.599999999999994</v>
      </c>
      <c r="F22" s="37">
        <v>860</v>
      </c>
      <c r="G22" s="38">
        <f t="shared" si="1"/>
        <v>57</v>
      </c>
      <c r="H22" s="39">
        <v>17</v>
      </c>
      <c r="I22" s="40">
        <f t="shared" si="2"/>
        <v>38.25</v>
      </c>
      <c r="J22" s="41">
        <v>29</v>
      </c>
      <c r="K22" s="42">
        <f t="shared" si="3"/>
        <v>50.75</v>
      </c>
      <c r="L22" s="491">
        <f t="shared" si="4"/>
        <v>193.6</v>
      </c>
      <c r="M22" s="495">
        <f t="shared" si="5"/>
        <v>9</v>
      </c>
      <c r="N22" s="561"/>
      <c r="O22" s="562"/>
    </row>
    <row r="23" spans="1:15" ht="14.25" thickBot="1">
      <c r="A23" s="537" t="s">
        <v>67</v>
      </c>
      <c r="B23" s="79" t="s">
        <v>69</v>
      </c>
      <c r="C23" s="392">
        <v>1990</v>
      </c>
      <c r="D23" s="35">
        <v>30</v>
      </c>
      <c r="E23" s="36">
        <f t="shared" si="0"/>
        <v>42</v>
      </c>
      <c r="F23" s="37">
        <v>790</v>
      </c>
      <c r="G23" s="38">
        <f t="shared" si="1"/>
        <v>43</v>
      </c>
      <c r="H23" s="39">
        <v>15</v>
      </c>
      <c r="I23" s="40">
        <f t="shared" si="2"/>
        <v>33.75</v>
      </c>
      <c r="J23" s="41">
        <v>23</v>
      </c>
      <c r="K23" s="42">
        <f t="shared" si="3"/>
        <v>40.25</v>
      </c>
      <c r="L23" s="491">
        <f t="shared" si="4"/>
        <v>159</v>
      </c>
      <c r="M23" s="495">
        <f t="shared" si="5"/>
        <v>31</v>
      </c>
      <c r="N23" s="561"/>
      <c r="O23" s="562"/>
    </row>
    <row r="24" spans="1:15" ht="14.25" thickBot="1">
      <c r="A24" s="538" t="s">
        <v>67</v>
      </c>
      <c r="B24" s="80" t="s">
        <v>70</v>
      </c>
      <c r="C24" s="393">
        <v>1990</v>
      </c>
      <c r="D24" s="49">
        <v>28</v>
      </c>
      <c r="E24" s="50">
        <f t="shared" si="0"/>
        <v>39.199999999999996</v>
      </c>
      <c r="F24" s="51">
        <v>960</v>
      </c>
      <c r="G24" s="52">
        <f t="shared" si="1"/>
        <v>77</v>
      </c>
      <c r="H24" s="53">
        <v>18</v>
      </c>
      <c r="I24" s="54">
        <f t="shared" si="2"/>
        <v>40.5</v>
      </c>
      <c r="J24" s="55">
        <v>33</v>
      </c>
      <c r="K24" s="56">
        <f t="shared" si="3"/>
        <v>57.75</v>
      </c>
      <c r="L24" s="492">
        <f t="shared" si="4"/>
        <v>214.45</v>
      </c>
      <c r="M24" s="496">
        <f t="shared" si="5"/>
        <v>6</v>
      </c>
      <c r="N24" s="561"/>
      <c r="O24" s="562"/>
    </row>
    <row r="25" spans="1:15" ht="14.25" thickBot="1">
      <c r="A25" s="540" t="s">
        <v>82</v>
      </c>
      <c r="B25" s="75" t="s">
        <v>81</v>
      </c>
      <c r="C25" s="390">
        <v>1990</v>
      </c>
      <c r="D25" s="20">
        <v>33</v>
      </c>
      <c r="E25" s="21">
        <f t="shared" si="0"/>
        <v>46.199999999999996</v>
      </c>
      <c r="F25" s="22">
        <v>880</v>
      </c>
      <c r="G25" s="23">
        <f t="shared" si="1"/>
        <v>61</v>
      </c>
      <c r="H25" s="24">
        <v>19</v>
      </c>
      <c r="I25" s="25">
        <f t="shared" si="2"/>
        <v>42.75</v>
      </c>
      <c r="J25" s="26">
        <v>31</v>
      </c>
      <c r="K25" s="27">
        <f t="shared" si="3"/>
        <v>54.25</v>
      </c>
      <c r="L25" s="490">
        <f t="shared" si="4"/>
        <v>204.2</v>
      </c>
      <c r="M25" s="499">
        <f t="shared" si="5"/>
        <v>7</v>
      </c>
      <c r="N25" s="561">
        <f>SUM(L25:L28)-MIN(L25:L28)</f>
        <v>539.25</v>
      </c>
      <c r="O25" s="562">
        <f>RANK(N25,N$9:N$72)</f>
        <v>5</v>
      </c>
    </row>
    <row r="26" spans="1:15" ht="14.25" thickBot="1">
      <c r="A26" s="541" t="s">
        <v>82</v>
      </c>
      <c r="B26" s="530" t="s">
        <v>83</v>
      </c>
      <c r="C26" s="394">
        <v>1989</v>
      </c>
      <c r="D26" s="35">
        <v>24</v>
      </c>
      <c r="E26" s="36">
        <f t="shared" si="0"/>
        <v>33.599999999999994</v>
      </c>
      <c r="F26" s="37">
        <v>780</v>
      </c>
      <c r="G26" s="38">
        <f t="shared" si="1"/>
        <v>41</v>
      </c>
      <c r="H26" s="39">
        <v>21</v>
      </c>
      <c r="I26" s="40">
        <f t="shared" si="2"/>
        <v>47.25</v>
      </c>
      <c r="J26" s="41">
        <v>23</v>
      </c>
      <c r="K26" s="42">
        <f t="shared" si="3"/>
        <v>40.25</v>
      </c>
      <c r="L26" s="491">
        <f t="shared" si="4"/>
        <v>162.1</v>
      </c>
      <c r="M26" s="495">
        <f t="shared" si="5"/>
        <v>28</v>
      </c>
      <c r="N26" s="561"/>
      <c r="O26" s="562"/>
    </row>
    <row r="27" spans="1:15" ht="14.25" thickBot="1">
      <c r="A27" s="541" t="s">
        <v>82</v>
      </c>
      <c r="B27" s="530" t="s">
        <v>84</v>
      </c>
      <c r="C27" s="394">
        <v>1991</v>
      </c>
      <c r="D27" s="35">
        <v>33</v>
      </c>
      <c r="E27" s="36">
        <f t="shared" si="0"/>
        <v>46.199999999999996</v>
      </c>
      <c r="F27" s="37">
        <v>830</v>
      </c>
      <c r="G27" s="38">
        <f t="shared" si="1"/>
        <v>51</v>
      </c>
      <c r="H27" s="39">
        <v>15</v>
      </c>
      <c r="I27" s="40">
        <f t="shared" si="2"/>
        <v>33.75</v>
      </c>
      <c r="J27" s="41">
        <v>24</v>
      </c>
      <c r="K27" s="42">
        <f t="shared" si="3"/>
        <v>42</v>
      </c>
      <c r="L27" s="491">
        <f t="shared" si="4"/>
        <v>172.95</v>
      </c>
      <c r="M27" s="495">
        <f t="shared" si="5"/>
        <v>19</v>
      </c>
      <c r="N27" s="561"/>
      <c r="O27" s="562"/>
    </row>
    <row r="28" spans="1:15" ht="14.25" thickBot="1">
      <c r="A28" s="542" t="s">
        <v>82</v>
      </c>
      <c r="B28" s="80" t="s">
        <v>85</v>
      </c>
      <c r="C28" s="393">
        <v>1989</v>
      </c>
      <c r="D28" s="49">
        <v>34</v>
      </c>
      <c r="E28" s="50">
        <f t="shared" si="0"/>
        <v>47.599999999999994</v>
      </c>
      <c r="F28" s="51">
        <v>800</v>
      </c>
      <c r="G28" s="52">
        <f t="shared" si="1"/>
        <v>45</v>
      </c>
      <c r="H28" s="53">
        <v>11</v>
      </c>
      <c r="I28" s="54">
        <f t="shared" si="2"/>
        <v>24.75</v>
      </c>
      <c r="J28" s="55">
        <v>10</v>
      </c>
      <c r="K28" s="56">
        <f t="shared" si="3"/>
        <v>17.5</v>
      </c>
      <c r="L28" s="493">
        <f t="shared" si="4"/>
        <v>134.85</v>
      </c>
      <c r="M28" s="498">
        <f t="shared" si="5"/>
        <v>48</v>
      </c>
      <c r="N28" s="561"/>
      <c r="O28" s="562"/>
    </row>
    <row r="29" spans="1:15" ht="14.25" thickBot="1">
      <c r="A29" s="539" t="s">
        <v>16</v>
      </c>
      <c r="B29" s="525" t="s">
        <v>15</v>
      </c>
      <c r="C29" s="18">
        <v>1989</v>
      </c>
      <c r="D29" s="20">
        <v>40</v>
      </c>
      <c r="E29" s="21">
        <f t="shared" si="0"/>
        <v>56</v>
      </c>
      <c r="F29" s="22">
        <v>870</v>
      </c>
      <c r="G29" s="23">
        <f t="shared" si="1"/>
        <v>59</v>
      </c>
      <c r="H29" s="24">
        <v>21</v>
      </c>
      <c r="I29" s="25">
        <f t="shared" si="2"/>
        <v>47.25</v>
      </c>
      <c r="J29" s="24">
        <v>40</v>
      </c>
      <c r="K29" s="63">
        <f t="shared" si="3"/>
        <v>70</v>
      </c>
      <c r="L29" s="490">
        <f t="shared" si="4"/>
        <v>232.25</v>
      </c>
      <c r="M29" s="494">
        <f t="shared" si="5"/>
        <v>1</v>
      </c>
      <c r="N29" s="561">
        <f>SUM(L29:L32)-MIN(L29:L32)</f>
        <v>526.6499999999999</v>
      </c>
      <c r="O29" s="562">
        <f>RANK(N29,N$9:N$72)</f>
        <v>6</v>
      </c>
    </row>
    <row r="30" spans="1:15" ht="14.25" thickBot="1">
      <c r="A30" s="537" t="s">
        <v>16</v>
      </c>
      <c r="B30" s="526" t="s">
        <v>17</v>
      </c>
      <c r="C30" s="33">
        <v>1992</v>
      </c>
      <c r="D30" s="35">
        <v>36</v>
      </c>
      <c r="E30" s="36">
        <f t="shared" si="0"/>
        <v>50.4</v>
      </c>
      <c r="F30" s="37">
        <v>740</v>
      </c>
      <c r="G30" s="38">
        <f t="shared" si="1"/>
        <v>34</v>
      </c>
      <c r="H30" s="39">
        <v>20</v>
      </c>
      <c r="I30" s="40">
        <f t="shared" si="2"/>
        <v>45</v>
      </c>
      <c r="J30" s="39">
        <v>13</v>
      </c>
      <c r="K30" s="64">
        <f t="shared" si="3"/>
        <v>22.75</v>
      </c>
      <c r="L30" s="491">
        <f t="shared" si="4"/>
        <v>152.15</v>
      </c>
      <c r="M30" s="495">
        <f t="shared" si="5"/>
        <v>34</v>
      </c>
      <c r="N30" s="561"/>
      <c r="O30" s="562"/>
    </row>
    <row r="31" spans="1:15" ht="14.25" thickBot="1">
      <c r="A31" s="537" t="s">
        <v>16</v>
      </c>
      <c r="B31" s="526" t="s">
        <v>18</v>
      </c>
      <c r="C31" s="33">
        <v>1990</v>
      </c>
      <c r="D31" s="35">
        <v>23</v>
      </c>
      <c r="E31" s="36">
        <f t="shared" si="0"/>
        <v>32.199999999999996</v>
      </c>
      <c r="F31" s="37">
        <v>830</v>
      </c>
      <c r="G31" s="38">
        <f t="shared" si="1"/>
        <v>51</v>
      </c>
      <c r="H31" s="39">
        <v>13</v>
      </c>
      <c r="I31" s="40">
        <f t="shared" si="2"/>
        <v>29.25</v>
      </c>
      <c r="J31" s="39">
        <v>10</v>
      </c>
      <c r="K31" s="64">
        <f t="shared" si="3"/>
        <v>17.5</v>
      </c>
      <c r="L31" s="491">
        <f t="shared" si="4"/>
        <v>129.95</v>
      </c>
      <c r="M31" s="495">
        <f t="shared" si="5"/>
        <v>49</v>
      </c>
      <c r="N31" s="561"/>
      <c r="O31" s="562"/>
    </row>
    <row r="32" spans="1:15" ht="14.25" thickBot="1">
      <c r="A32" s="543" t="s">
        <v>16</v>
      </c>
      <c r="B32" s="180" t="s">
        <v>19</v>
      </c>
      <c r="C32" s="198">
        <v>1991</v>
      </c>
      <c r="D32" s="411">
        <v>20</v>
      </c>
      <c r="E32" s="412">
        <f t="shared" si="0"/>
        <v>28</v>
      </c>
      <c r="F32" s="413">
        <v>790</v>
      </c>
      <c r="G32" s="414">
        <f t="shared" si="1"/>
        <v>43</v>
      </c>
      <c r="H32" s="415">
        <v>13</v>
      </c>
      <c r="I32" s="416">
        <f t="shared" si="2"/>
        <v>29.25</v>
      </c>
      <c r="J32" s="415">
        <v>24</v>
      </c>
      <c r="K32" s="417">
        <f t="shared" si="3"/>
        <v>42</v>
      </c>
      <c r="L32" s="493">
        <f t="shared" si="4"/>
        <v>142.25</v>
      </c>
      <c r="M32" s="498">
        <f t="shared" si="5"/>
        <v>44</v>
      </c>
      <c r="N32" s="569"/>
      <c r="O32" s="570"/>
    </row>
    <row r="33" spans="1:15" ht="14.25" thickBot="1">
      <c r="A33" s="544" t="s">
        <v>77</v>
      </c>
      <c r="B33" s="424" t="s">
        <v>76</v>
      </c>
      <c r="C33" s="451">
        <v>1990</v>
      </c>
      <c r="D33" s="523">
        <v>32</v>
      </c>
      <c r="E33" s="419">
        <f t="shared" si="0"/>
        <v>44.8</v>
      </c>
      <c r="F33" s="420">
        <v>800</v>
      </c>
      <c r="G33" s="447">
        <f t="shared" si="1"/>
        <v>45</v>
      </c>
      <c r="H33" s="439">
        <v>18</v>
      </c>
      <c r="I33" s="447">
        <f t="shared" si="2"/>
        <v>40.5</v>
      </c>
      <c r="J33" s="439">
        <v>23</v>
      </c>
      <c r="K33" s="448">
        <f t="shared" si="3"/>
        <v>40.25</v>
      </c>
      <c r="L33" s="517">
        <f t="shared" si="4"/>
        <v>170.55</v>
      </c>
      <c r="M33" s="494">
        <f t="shared" si="5"/>
        <v>22</v>
      </c>
      <c r="N33" s="571">
        <f>SUM(L33:L36)-MIN(L33:L36)</f>
        <v>522.05</v>
      </c>
      <c r="O33" s="573">
        <f>RANK(N33,N$9:N$72)</f>
        <v>7</v>
      </c>
    </row>
    <row r="34" spans="1:15" ht="14.25" thickBot="1">
      <c r="A34" s="541" t="s">
        <v>77</v>
      </c>
      <c r="B34" s="526" t="s">
        <v>78</v>
      </c>
      <c r="C34" s="33">
        <v>1989</v>
      </c>
      <c r="D34" s="486">
        <v>39</v>
      </c>
      <c r="E34" s="36">
        <f t="shared" si="0"/>
        <v>54.599999999999994</v>
      </c>
      <c r="F34" s="37">
        <v>780</v>
      </c>
      <c r="G34" s="70">
        <f t="shared" si="1"/>
        <v>41</v>
      </c>
      <c r="H34" s="39">
        <v>18</v>
      </c>
      <c r="I34" s="70">
        <f t="shared" si="2"/>
        <v>40.5</v>
      </c>
      <c r="J34" s="39">
        <v>23</v>
      </c>
      <c r="K34" s="71">
        <f t="shared" si="3"/>
        <v>40.25</v>
      </c>
      <c r="L34" s="491">
        <f t="shared" si="4"/>
        <v>176.35</v>
      </c>
      <c r="M34" s="495">
        <f t="shared" si="5"/>
        <v>15</v>
      </c>
      <c r="N34" s="561"/>
      <c r="O34" s="574"/>
    </row>
    <row r="35" spans="1:15" ht="14.25" thickBot="1">
      <c r="A35" s="541" t="s">
        <v>77</v>
      </c>
      <c r="B35" s="530" t="s">
        <v>79</v>
      </c>
      <c r="C35" s="394">
        <v>1990</v>
      </c>
      <c r="D35" s="486">
        <v>35</v>
      </c>
      <c r="E35" s="36">
        <f t="shared" si="0"/>
        <v>49</v>
      </c>
      <c r="F35" s="37">
        <v>810</v>
      </c>
      <c r="G35" s="70">
        <f t="shared" si="1"/>
        <v>47</v>
      </c>
      <c r="H35" s="39">
        <v>14</v>
      </c>
      <c r="I35" s="70">
        <f t="shared" si="2"/>
        <v>31.5</v>
      </c>
      <c r="J35" s="39">
        <v>22</v>
      </c>
      <c r="K35" s="71">
        <f t="shared" si="3"/>
        <v>38.5</v>
      </c>
      <c r="L35" s="491">
        <f t="shared" si="4"/>
        <v>166</v>
      </c>
      <c r="M35" s="495">
        <f t="shared" si="5"/>
        <v>25</v>
      </c>
      <c r="N35" s="561"/>
      <c r="O35" s="574"/>
    </row>
    <row r="36" spans="1:15" ht="14.25" thickBot="1">
      <c r="A36" s="545" t="s">
        <v>77</v>
      </c>
      <c r="B36" s="432" t="s">
        <v>80</v>
      </c>
      <c r="C36" s="452">
        <v>1990</v>
      </c>
      <c r="D36" s="524">
        <v>26</v>
      </c>
      <c r="E36" s="428">
        <f t="shared" si="0"/>
        <v>36.4</v>
      </c>
      <c r="F36" s="429">
        <v>860</v>
      </c>
      <c r="G36" s="449">
        <f t="shared" si="1"/>
        <v>57</v>
      </c>
      <c r="H36" s="442">
        <v>13</v>
      </c>
      <c r="I36" s="449">
        <f t="shared" si="2"/>
        <v>29.25</v>
      </c>
      <c r="J36" s="442">
        <v>30</v>
      </c>
      <c r="K36" s="450">
        <f t="shared" si="3"/>
        <v>52.5</v>
      </c>
      <c r="L36" s="520">
        <f t="shared" si="4"/>
        <v>175.15</v>
      </c>
      <c r="M36" s="496">
        <f t="shared" si="5"/>
        <v>16</v>
      </c>
      <c r="N36" s="572"/>
      <c r="O36" s="575"/>
    </row>
    <row r="37" spans="1:15" ht="14.25" thickBot="1">
      <c r="A37" s="536" t="s">
        <v>21</v>
      </c>
      <c r="B37" s="531" t="s">
        <v>20</v>
      </c>
      <c r="C37" s="515">
        <v>1989</v>
      </c>
      <c r="D37" s="523">
        <v>41</v>
      </c>
      <c r="E37" s="419">
        <f t="shared" si="0"/>
        <v>57.4</v>
      </c>
      <c r="F37" s="420">
        <v>650</v>
      </c>
      <c r="G37" s="447">
        <f t="shared" si="1"/>
        <v>25</v>
      </c>
      <c r="H37" s="439">
        <v>17</v>
      </c>
      <c r="I37" s="447">
        <f t="shared" si="2"/>
        <v>38.25</v>
      </c>
      <c r="J37" s="439">
        <v>17</v>
      </c>
      <c r="K37" s="448">
        <f t="shared" si="3"/>
        <v>29.75</v>
      </c>
      <c r="L37" s="517">
        <f t="shared" si="4"/>
        <v>150.4</v>
      </c>
      <c r="M37" s="494">
        <f t="shared" si="5"/>
        <v>38</v>
      </c>
      <c r="N37" s="571">
        <f>SUM(L37:L40)-MIN(L37:L40)</f>
        <v>506.95000000000005</v>
      </c>
      <c r="O37" s="576">
        <f>RANK(N37,N$9:N$72)</f>
        <v>8</v>
      </c>
    </row>
    <row r="38" spans="1:15" ht="14.25" thickBot="1">
      <c r="A38" s="537" t="s">
        <v>21</v>
      </c>
      <c r="B38" s="526" t="s">
        <v>22</v>
      </c>
      <c r="C38" s="33">
        <v>1990</v>
      </c>
      <c r="D38" s="486">
        <v>31</v>
      </c>
      <c r="E38" s="36">
        <f t="shared" si="0"/>
        <v>43.4</v>
      </c>
      <c r="F38" s="37">
        <v>710</v>
      </c>
      <c r="G38" s="70">
        <f t="shared" si="1"/>
        <v>31</v>
      </c>
      <c r="H38" s="39">
        <v>18</v>
      </c>
      <c r="I38" s="70">
        <f t="shared" si="2"/>
        <v>40.5</v>
      </c>
      <c r="J38" s="39">
        <v>23</v>
      </c>
      <c r="K38" s="71">
        <f t="shared" si="3"/>
        <v>40.25</v>
      </c>
      <c r="L38" s="491">
        <f t="shared" si="4"/>
        <v>155.15</v>
      </c>
      <c r="M38" s="495">
        <f t="shared" si="5"/>
        <v>33</v>
      </c>
      <c r="N38" s="561"/>
      <c r="O38" s="562"/>
    </row>
    <row r="39" spans="1:15" ht="14.25" thickBot="1">
      <c r="A39" s="537" t="s">
        <v>21</v>
      </c>
      <c r="B39" s="526" t="s">
        <v>23</v>
      </c>
      <c r="C39" s="33">
        <v>1990</v>
      </c>
      <c r="D39" s="486">
        <v>31</v>
      </c>
      <c r="E39" s="36">
        <f t="shared" si="0"/>
        <v>43.4</v>
      </c>
      <c r="F39" s="37">
        <v>930</v>
      </c>
      <c r="G39" s="70">
        <f t="shared" si="1"/>
        <v>71</v>
      </c>
      <c r="H39" s="39">
        <v>20</v>
      </c>
      <c r="I39" s="70">
        <f t="shared" si="2"/>
        <v>45</v>
      </c>
      <c r="J39" s="39">
        <v>24</v>
      </c>
      <c r="K39" s="71">
        <f t="shared" si="3"/>
        <v>42</v>
      </c>
      <c r="L39" s="491">
        <f t="shared" si="4"/>
        <v>201.4</v>
      </c>
      <c r="M39" s="495">
        <f t="shared" si="5"/>
        <v>8</v>
      </c>
      <c r="N39" s="561"/>
      <c r="O39" s="562"/>
    </row>
    <row r="40" spans="1:15" ht="14.25" thickBot="1">
      <c r="A40" s="547" t="s">
        <v>21</v>
      </c>
      <c r="B40" s="532" t="s">
        <v>24</v>
      </c>
      <c r="C40" s="518"/>
      <c r="D40" s="524">
        <v>0</v>
      </c>
      <c r="E40" s="428">
        <f t="shared" si="0"/>
        <v>0</v>
      </c>
      <c r="F40" s="429">
        <v>0</v>
      </c>
      <c r="G40" s="449">
        <f t="shared" si="1"/>
        <v>0</v>
      </c>
      <c r="H40" s="442">
        <v>0</v>
      </c>
      <c r="I40" s="449">
        <f t="shared" si="2"/>
        <v>0</v>
      </c>
      <c r="J40" s="442">
        <v>0</v>
      </c>
      <c r="K40" s="450">
        <f t="shared" si="3"/>
        <v>0</v>
      </c>
      <c r="L40" s="520">
        <f t="shared" si="4"/>
        <v>0</v>
      </c>
      <c r="M40" s="496">
        <f t="shared" si="5"/>
        <v>61</v>
      </c>
      <c r="N40" s="572"/>
      <c r="O40" s="577"/>
    </row>
    <row r="41" spans="1:15" ht="14.25" thickBot="1">
      <c r="A41" s="546" t="s">
        <v>72</v>
      </c>
      <c r="B41" s="554" t="s">
        <v>71</v>
      </c>
      <c r="C41" s="555">
        <v>1991</v>
      </c>
      <c r="D41" s="522">
        <v>26</v>
      </c>
      <c r="E41" s="436">
        <f aca="true" t="shared" si="6" ref="E41:E72">D41*1.4</f>
        <v>36.4</v>
      </c>
      <c r="F41" s="437">
        <v>880</v>
      </c>
      <c r="G41" s="445">
        <f aca="true" t="shared" si="7" ref="G41:G72">IF(F41&lt;=400,0,IF(F41&lt;=750,(F41-400)/10,(F41-750)/5+35))</f>
        <v>61</v>
      </c>
      <c r="H41" s="438">
        <v>16</v>
      </c>
      <c r="I41" s="445">
        <f aca="true" t="shared" si="8" ref="I41:I72">H41*2.25</f>
        <v>36</v>
      </c>
      <c r="J41" s="438">
        <v>17</v>
      </c>
      <c r="K41" s="446">
        <f aca="true" t="shared" si="9" ref="K41:K72">J41*1.75</f>
        <v>29.75</v>
      </c>
      <c r="L41" s="514">
        <f aca="true" t="shared" si="10" ref="L41:L68">SUM(K41,I41,G41,E41)</f>
        <v>163.15</v>
      </c>
      <c r="M41" s="499">
        <f aca="true" t="shared" si="11" ref="M41:M72">RANK(L41,L$9:L$72)</f>
        <v>27</v>
      </c>
      <c r="N41" s="567">
        <f>SUM(L41:L44)-MIN(L41:L44)</f>
        <v>506.59999999999997</v>
      </c>
      <c r="O41" s="568">
        <f>RANK(N41,N$9:N$72)</f>
        <v>9</v>
      </c>
    </row>
    <row r="42" spans="1:15" ht="14.25" thickBot="1">
      <c r="A42" s="537" t="s">
        <v>72</v>
      </c>
      <c r="B42" s="530" t="s">
        <v>73</v>
      </c>
      <c r="C42" s="394">
        <v>1989</v>
      </c>
      <c r="D42" s="486">
        <v>20</v>
      </c>
      <c r="E42" s="36">
        <f t="shared" si="6"/>
        <v>28</v>
      </c>
      <c r="F42" s="37">
        <v>850</v>
      </c>
      <c r="G42" s="70">
        <f t="shared" si="7"/>
        <v>55</v>
      </c>
      <c r="H42" s="39">
        <v>14</v>
      </c>
      <c r="I42" s="70">
        <f t="shared" si="8"/>
        <v>31.5</v>
      </c>
      <c r="J42" s="39">
        <v>26</v>
      </c>
      <c r="K42" s="71">
        <f t="shared" si="9"/>
        <v>45.5</v>
      </c>
      <c r="L42" s="491">
        <f t="shared" si="10"/>
        <v>160</v>
      </c>
      <c r="M42" s="495">
        <f t="shared" si="11"/>
        <v>29</v>
      </c>
      <c r="N42" s="561"/>
      <c r="O42" s="562"/>
    </row>
    <row r="43" spans="1:15" ht="14.25" thickBot="1">
      <c r="A43" s="537" t="s">
        <v>72</v>
      </c>
      <c r="B43" s="530" t="s">
        <v>74</v>
      </c>
      <c r="C43" s="394">
        <v>1989</v>
      </c>
      <c r="D43" s="486">
        <v>33</v>
      </c>
      <c r="E43" s="36">
        <f t="shared" si="6"/>
        <v>46.199999999999996</v>
      </c>
      <c r="F43" s="37">
        <v>830</v>
      </c>
      <c r="G43" s="70">
        <f t="shared" si="7"/>
        <v>51</v>
      </c>
      <c r="H43" s="39">
        <v>22</v>
      </c>
      <c r="I43" s="70">
        <f t="shared" si="8"/>
        <v>49.5</v>
      </c>
      <c r="J43" s="39">
        <v>21</v>
      </c>
      <c r="K43" s="71">
        <f t="shared" si="9"/>
        <v>36.75</v>
      </c>
      <c r="L43" s="491">
        <f t="shared" si="10"/>
        <v>183.45</v>
      </c>
      <c r="M43" s="495">
        <f t="shared" si="11"/>
        <v>12</v>
      </c>
      <c r="N43" s="561"/>
      <c r="O43" s="562"/>
    </row>
    <row r="44" spans="1:15" ht="14.25" thickBot="1">
      <c r="A44" s="538" t="s">
        <v>72</v>
      </c>
      <c r="B44" s="80" t="s">
        <v>75</v>
      </c>
      <c r="C44" s="393">
        <v>1990</v>
      </c>
      <c r="D44" s="488">
        <v>27</v>
      </c>
      <c r="E44" s="50">
        <f t="shared" si="6"/>
        <v>37.8</v>
      </c>
      <c r="F44" s="51">
        <v>770</v>
      </c>
      <c r="G44" s="73">
        <f t="shared" si="7"/>
        <v>39</v>
      </c>
      <c r="H44" s="53">
        <v>17</v>
      </c>
      <c r="I44" s="73">
        <f t="shared" si="8"/>
        <v>38.25</v>
      </c>
      <c r="J44" s="53">
        <v>21</v>
      </c>
      <c r="K44" s="74">
        <f t="shared" si="9"/>
        <v>36.75</v>
      </c>
      <c r="L44" s="492">
        <f t="shared" si="10"/>
        <v>151.8</v>
      </c>
      <c r="M44" s="498">
        <f t="shared" si="11"/>
        <v>35</v>
      </c>
      <c r="N44" s="561"/>
      <c r="O44" s="562"/>
    </row>
    <row r="45" spans="1:15" ht="14.25" thickBot="1">
      <c r="A45" s="539" t="s">
        <v>30</v>
      </c>
      <c r="B45" s="525" t="s">
        <v>29</v>
      </c>
      <c r="C45" s="18">
        <v>1991</v>
      </c>
      <c r="D45" s="20">
        <v>35</v>
      </c>
      <c r="E45" s="21">
        <f t="shared" si="6"/>
        <v>49</v>
      </c>
      <c r="F45" s="22">
        <v>950</v>
      </c>
      <c r="G45" s="23">
        <f t="shared" si="7"/>
        <v>75</v>
      </c>
      <c r="H45" s="24">
        <v>22</v>
      </c>
      <c r="I45" s="25">
        <f t="shared" si="8"/>
        <v>49.5</v>
      </c>
      <c r="J45" s="26">
        <v>27</v>
      </c>
      <c r="K45" s="27">
        <f t="shared" si="9"/>
        <v>47.25</v>
      </c>
      <c r="L45" s="490">
        <f t="shared" si="10"/>
        <v>220.75</v>
      </c>
      <c r="M45" s="494">
        <f t="shared" si="11"/>
        <v>2</v>
      </c>
      <c r="N45" s="561">
        <f>SUM(L45:L48)-MIN(L45:L48)</f>
        <v>505.85</v>
      </c>
      <c r="O45" s="562">
        <f>RANK(N45,N$9:N$72)</f>
        <v>10</v>
      </c>
    </row>
    <row r="46" spans="1:15" ht="14.25" thickBot="1">
      <c r="A46" s="537" t="s">
        <v>30</v>
      </c>
      <c r="B46" s="526" t="s">
        <v>31</v>
      </c>
      <c r="C46" s="33">
        <v>1990</v>
      </c>
      <c r="D46" s="35">
        <v>26</v>
      </c>
      <c r="E46" s="36">
        <f t="shared" si="6"/>
        <v>36.4</v>
      </c>
      <c r="F46" s="37">
        <v>750</v>
      </c>
      <c r="G46" s="38">
        <f t="shared" si="7"/>
        <v>35</v>
      </c>
      <c r="H46" s="39">
        <v>13</v>
      </c>
      <c r="I46" s="40">
        <f t="shared" si="8"/>
        <v>29.25</v>
      </c>
      <c r="J46" s="41">
        <v>14</v>
      </c>
      <c r="K46" s="42">
        <f t="shared" si="9"/>
        <v>24.5</v>
      </c>
      <c r="L46" s="491">
        <f t="shared" si="10"/>
        <v>125.15</v>
      </c>
      <c r="M46" s="495">
        <f t="shared" si="11"/>
        <v>52</v>
      </c>
      <c r="N46" s="561"/>
      <c r="O46" s="562"/>
    </row>
    <row r="47" spans="1:15" ht="14.25" thickBot="1">
      <c r="A47" s="537" t="s">
        <v>30</v>
      </c>
      <c r="B47" s="526" t="s">
        <v>32</v>
      </c>
      <c r="C47" s="33">
        <v>1990</v>
      </c>
      <c r="D47" s="35">
        <v>23</v>
      </c>
      <c r="E47" s="36">
        <f t="shared" si="6"/>
        <v>32.199999999999996</v>
      </c>
      <c r="F47" s="37">
        <v>760</v>
      </c>
      <c r="G47" s="38">
        <f t="shared" si="7"/>
        <v>37</v>
      </c>
      <c r="H47" s="39">
        <v>17</v>
      </c>
      <c r="I47" s="40">
        <f t="shared" si="8"/>
        <v>38.25</v>
      </c>
      <c r="J47" s="41">
        <v>23</v>
      </c>
      <c r="K47" s="42">
        <f t="shared" si="9"/>
        <v>40.25</v>
      </c>
      <c r="L47" s="491">
        <f t="shared" si="10"/>
        <v>147.7</v>
      </c>
      <c r="M47" s="495">
        <f t="shared" si="11"/>
        <v>40</v>
      </c>
      <c r="N47" s="561"/>
      <c r="O47" s="562"/>
    </row>
    <row r="48" spans="1:15" ht="14.25" thickBot="1">
      <c r="A48" s="538" t="s">
        <v>30</v>
      </c>
      <c r="B48" s="527" t="s">
        <v>33</v>
      </c>
      <c r="C48" s="47">
        <v>1991</v>
      </c>
      <c r="D48" s="49">
        <v>16</v>
      </c>
      <c r="E48" s="50">
        <f t="shared" si="6"/>
        <v>22.4</v>
      </c>
      <c r="F48" s="51">
        <v>830</v>
      </c>
      <c r="G48" s="52">
        <f t="shared" si="7"/>
        <v>51</v>
      </c>
      <c r="H48" s="53">
        <v>16</v>
      </c>
      <c r="I48" s="54">
        <f t="shared" si="8"/>
        <v>36</v>
      </c>
      <c r="J48" s="55">
        <v>16</v>
      </c>
      <c r="K48" s="56">
        <f t="shared" si="9"/>
        <v>28</v>
      </c>
      <c r="L48" s="492">
        <f t="shared" si="10"/>
        <v>137.4</v>
      </c>
      <c r="M48" s="496">
        <f t="shared" si="11"/>
        <v>45</v>
      </c>
      <c r="N48" s="561"/>
      <c r="O48" s="562"/>
    </row>
    <row r="49" spans="1:15" ht="14.25" thickBot="1">
      <c r="A49" s="539" t="s">
        <v>49</v>
      </c>
      <c r="B49" s="525" t="s">
        <v>48</v>
      </c>
      <c r="C49" s="18">
        <v>1992</v>
      </c>
      <c r="D49" s="485">
        <v>15</v>
      </c>
      <c r="E49" s="21">
        <f t="shared" si="6"/>
        <v>21</v>
      </c>
      <c r="F49" s="22">
        <v>790</v>
      </c>
      <c r="G49" s="23">
        <f t="shared" si="7"/>
        <v>43</v>
      </c>
      <c r="H49" s="24">
        <v>16</v>
      </c>
      <c r="I49" s="25">
        <f t="shared" si="8"/>
        <v>36</v>
      </c>
      <c r="J49" s="26">
        <v>34</v>
      </c>
      <c r="K49" s="27">
        <f t="shared" si="9"/>
        <v>59.5</v>
      </c>
      <c r="L49" s="490">
        <f t="shared" si="10"/>
        <v>159.5</v>
      </c>
      <c r="M49" s="499">
        <f t="shared" si="11"/>
        <v>30</v>
      </c>
      <c r="N49" s="561">
        <f>SUM(L49:L52)-MIN(L49:L52)</f>
        <v>497.85</v>
      </c>
      <c r="O49" s="562">
        <f>RANK(N49,N$9:N$72)</f>
        <v>11</v>
      </c>
    </row>
    <row r="50" spans="1:15" ht="14.25" thickBot="1">
      <c r="A50" s="537" t="s">
        <v>49</v>
      </c>
      <c r="B50" s="526" t="s">
        <v>50</v>
      </c>
      <c r="C50" s="33">
        <v>1991</v>
      </c>
      <c r="D50" s="487">
        <v>33</v>
      </c>
      <c r="E50" s="36">
        <f t="shared" si="6"/>
        <v>46.199999999999996</v>
      </c>
      <c r="F50" s="37">
        <v>850</v>
      </c>
      <c r="G50" s="38">
        <f t="shared" si="7"/>
        <v>55</v>
      </c>
      <c r="H50" s="39">
        <v>18</v>
      </c>
      <c r="I50" s="40">
        <f t="shared" si="8"/>
        <v>40.5</v>
      </c>
      <c r="J50" s="41">
        <v>18</v>
      </c>
      <c r="K50" s="42">
        <f t="shared" si="9"/>
        <v>31.5</v>
      </c>
      <c r="L50" s="491">
        <f t="shared" si="10"/>
        <v>173.2</v>
      </c>
      <c r="M50" s="495">
        <f t="shared" si="11"/>
        <v>18</v>
      </c>
      <c r="N50" s="561"/>
      <c r="O50" s="562"/>
    </row>
    <row r="51" spans="1:15" ht="14.25" thickBot="1">
      <c r="A51" s="537" t="s">
        <v>49</v>
      </c>
      <c r="B51" s="526" t="s">
        <v>51</v>
      </c>
      <c r="C51" s="33">
        <v>1989</v>
      </c>
      <c r="D51" s="487">
        <v>21</v>
      </c>
      <c r="E51" s="36">
        <f t="shared" si="6"/>
        <v>29.4</v>
      </c>
      <c r="F51" s="37">
        <v>800</v>
      </c>
      <c r="G51" s="38">
        <f t="shared" si="7"/>
        <v>45</v>
      </c>
      <c r="H51" s="39">
        <v>17</v>
      </c>
      <c r="I51" s="40">
        <f t="shared" si="8"/>
        <v>38.25</v>
      </c>
      <c r="J51" s="41">
        <v>30</v>
      </c>
      <c r="K51" s="42">
        <f t="shared" si="9"/>
        <v>52.5</v>
      </c>
      <c r="L51" s="491">
        <f t="shared" si="10"/>
        <v>165.15</v>
      </c>
      <c r="M51" s="495">
        <f t="shared" si="11"/>
        <v>26</v>
      </c>
      <c r="N51" s="561"/>
      <c r="O51" s="562"/>
    </row>
    <row r="52" spans="1:15" ht="14.25" thickBot="1">
      <c r="A52" s="538" t="s">
        <v>49</v>
      </c>
      <c r="B52" s="527" t="s">
        <v>52</v>
      </c>
      <c r="C52" s="47">
        <v>1990</v>
      </c>
      <c r="D52" s="489">
        <v>19</v>
      </c>
      <c r="E52" s="50">
        <f t="shared" si="6"/>
        <v>26.599999999999998</v>
      </c>
      <c r="F52" s="51">
        <v>700</v>
      </c>
      <c r="G52" s="52">
        <f t="shared" si="7"/>
        <v>30</v>
      </c>
      <c r="H52" s="53">
        <v>10</v>
      </c>
      <c r="I52" s="54">
        <f t="shared" si="8"/>
        <v>22.5</v>
      </c>
      <c r="J52" s="55">
        <v>19</v>
      </c>
      <c r="K52" s="56">
        <f t="shared" si="9"/>
        <v>33.25</v>
      </c>
      <c r="L52" s="492">
        <f t="shared" si="10"/>
        <v>112.35</v>
      </c>
      <c r="M52" s="498">
        <f t="shared" si="11"/>
        <v>58</v>
      </c>
      <c r="N52" s="561"/>
      <c r="O52" s="562"/>
    </row>
    <row r="53" spans="1:15" ht="14.25" thickBot="1">
      <c r="A53" s="539" t="s">
        <v>26</v>
      </c>
      <c r="B53" s="525" t="s">
        <v>25</v>
      </c>
      <c r="C53" s="18">
        <v>1990</v>
      </c>
      <c r="D53" s="20">
        <v>37</v>
      </c>
      <c r="E53" s="21">
        <f t="shared" si="6"/>
        <v>51.8</v>
      </c>
      <c r="F53" s="22">
        <v>770</v>
      </c>
      <c r="G53" s="23">
        <f t="shared" si="7"/>
        <v>39</v>
      </c>
      <c r="H53" s="24">
        <v>19</v>
      </c>
      <c r="I53" s="25">
        <f t="shared" si="8"/>
        <v>42.75</v>
      </c>
      <c r="J53" s="26">
        <v>23</v>
      </c>
      <c r="K53" s="27">
        <f t="shared" si="9"/>
        <v>40.25</v>
      </c>
      <c r="L53" s="490">
        <f t="shared" si="10"/>
        <v>173.8</v>
      </c>
      <c r="M53" s="494">
        <f t="shared" si="11"/>
        <v>17</v>
      </c>
      <c r="N53" s="561">
        <f>SUM(L53:L56)-MIN(L53:L56)</f>
        <v>477.95000000000005</v>
      </c>
      <c r="O53" s="562">
        <f>RANK(N53,N$9:N$72)</f>
        <v>12</v>
      </c>
    </row>
    <row r="54" spans="1:15" ht="14.25" thickBot="1">
      <c r="A54" s="537" t="s">
        <v>26</v>
      </c>
      <c r="B54" s="526" t="s">
        <v>27</v>
      </c>
      <c r="C54" s="33">
        <v>1989</v>
      </c>
      <c r="D54" s="35">
        <v>17</v>
      </c>
      <c r="E54" s="36">
        <f t="shared" si="6"/>
        <v>23.799999999999997</v>
      </c>
      <c r="F54" s="37">
        <v>900</v>
      </c>
      <c r="G54" s="38">
        <f t="shared" si="7"/>
        <v>65</v>
      </c>
      <c r="H54" s="39">
        <v>9</v>
      </c>
      <c r="I54" s="40">
        <f t="shared" si="8"/>
        <v>20.25</v>
      </c>
      <c r="J54" s="41">
        <v>15</v>
      </c>
      <c r="K54" s="42">
        <f t="shared" si="9"/>
        <v>26.25</v>
      </c>
      <c r="L54" s="491">
        <f t="shared" si="10"/>
        <v>135.3</v>
      </c>
      <c r="M54" s="495">
        <f t="shared" si="11"/>
        <v>46</v>
      </c>
      <c r="N54" s="561"/>
      <c r="O54" s="562"/>
    </row>
    <row r="55" spans="1:15" ht="14.25" thickBot="1">
      <c r="A55" s="537" t="s">
        <v>26</v>
      </c>
      <c r="B55" s="526" t="s">
        <v>28</v>
      </c>
      <c r="C55" s="33">
        <v>1989</v>
      </c>
      <c r="D55" s="35">
        <v>29</v>
      </c>
      <c r="E55" s="36">
        <f t="shared" si="6"/>
        <v>40.599999999999994</v>
      </c>
      <c r="F55" s="37">
        <v>800</v>
      </c>
      <c r="G55" s="38">
        <f t="shared" si="7"/>
        <v>45</v>
      </c>
      <c r="H55" s="39">
        <v>16</v>
      </c>
      <c r="I55" s="40">
        <f t="shared" si="8"/>
        <v>36</v>
      </c>
      <c r="J55" s="41">
        <v>27</v>
      </c>
      <c r="K55" s="42">
        <f t="shared" si="9"/>
        <v>47.25</v>
      </c>
      <c r="L55" s="491">
        <f t="shared" si="10"/>
        <v>168.85</v>
      </c>
      <c r="M55" s="495">
        <f t="shared" si="11"/>
        <v>23</v>
      </c>
      <c r="N55" s="561"/>
      <c r="O55" s="562"/>
    </row>
    <row r="56" spans="1:15" ht="14.25" thickBot="1">
      <c r="A56" s="538" t="s">
        <v>26</v>
      </c>
      <c r="B56" s="527" t="s">
        <v>24</v>
      </c>
      <c r="C56" s="47"/>
      <c r="D56" s="49">
        <v>0</v>
      </c>
      <c r="E56" s="50">
        <f t="shared" si="6"/>
        <v>0</v>
      </c>
      <c r="F56" s="51">
        <v>0</v>
      </c>
      <c r="G56" s="52">
        <f t="shared" si="7"/>
        <v>0</v>
      </c>
      <c r="H56" s="53">
        <v>0</v>
      </c>
      <c r="I56" s="54">
        <f t="shared" si="8"/>
        <v>0</v>
      </c>
      <c r="J56" s="55">
        <v>0</v>
      </c>
      <c r="K56" s="56">
        <f t="shared" si="9"/>
        <v>0</v>
      </c>
      <c r="L56" s="492">
        <f t="shared" si="10"/>
        <v>0</v>
      </c>
      <c r="M56" s="496">
        <f t="shared" si="11"/>
        <v>61</v>
      </c>
      <c r="N56" s="561"/>
      <c r="O56" s="562"/>
    </row>
    <row r="57" spans="1:15" ht="14.25" thickBot="1">
      <c r="A57" s="539" t="s">
        <v>39</v>
      </c>
      <c r="B57" s="525" t="s">
        <v>38</v>
      </c>
      <c r="C57" s="18">
        <v>1993</v>
      </c>
      <c r="D57" s="20">
        <v>45</v>
      </c>
      <c r="E57" s="21">
        <f t="shared" si="6"/>
        <v>62.99999999999999</v>
      </c>
      <c r="F57" s="22">
        <v>760</v>
      </c>
      <c r="G57" s="23">
        <f t="shared" si="7"/>
        <v>37</v>
      </c>
      <c r="H57" s="24">
        <v>14</v>
      </c>
      <c r="I57" s="25">
        <f t="shared" si="8"/>
        <v>31.5</v>
      </c>
      <c r="J57" s="26">
        <v>2</v>
      </c>
      <c r="K57" s="27">
        <f t="shared" si="9"/>
        <v>3.5</v>
      </c>
      <c r="L57" s="490">
        <f t="shared" si="10"/>
        <v>135</v>
      </c>
      <c r="M57" s="499">
        <f t="shared" si="11"/>
        <v>47</v>
      </c>
      <c r="N57" s="561">
        <f>SUM(L57:L60)-MIN(L57:L60)</f>
        <v>458.79999999999995</v>
      </c>
      <c r="O57" s="562">
        <f>RANK(N57,N$9:N$72)</f>
        <v>13</v>
      </c>
    </row>
    <row r="58" spans="1:15" ht="14.25" thickBot="1">
      <c r="A58" s="537" t="s">
        <v>39</v>
      </c>
      <c r="B58" s="526" t="s">
        <v>40</v>
      </c>
      <c r="C58" s="33">
        <v>1991</v>
      </c>
      <c r="D58" s="35">
        <v>30</v>
      </c>
      <c r="E58" s="36">
        <f t="shared" si="6"/>
        <v>42</v>
      </c>
      <c r="F58" s="37">
        <v>860</v>
      </c>
      <c r="G58" s="38">
        <f t="shared" si="7"/>
        <v>57</v>
      </c>
      <c r="H58" s="39">
        <v>14</v>
      </c>
      <c r="I58" s="40">
        <f t="shared" si="8"/>
        <v>31.5</v>
      </c>
      <c r="J58" s="41">
        <v>24</v>
      </c>
      <c r="K58" s="42">
        <f t="shared" si="9"/>
        <v>42</v>
      </c>
      <c r="L58" s="491">
        <f t="shared" si="10"/>
        <v>172.5</v>
      </c>
      <c r="M58" s="495">
        <f t="shared" si="11"/>
        <v>20</v>
      </c>
      <c r="N58" s="561"/>
      <c r="O58" s="562"/>
    </row>
    <row r="59" spans="1:15" ht="14.25" thickBot="1">
      <c r="A59" s="537" t="s">
        <v>39</v>
      </c>
      <c r="B59" s="526" t="s">
        <v>41</v>
      </c>
      <c r="C59" s="33">
        <v>1990</v>
      </c>
      <c r="D59" s="35">
        <v>22</v>
      </c>
      <c r="E59" s="36">
        <f t="shared" si="6"/>
        <v>30.799999999999997</v>
      </c>
      <c r="F59" s="37">
        <v>900</v>
      </c>
      <c r="G59" s="38">
        <f t="shared" si="7"/>
        <v>65</v>
      </c>
      <c r="H59" s="39">
        <v>13</v>
      </c>
      <c r="I59" s="40">
        <f t="shared" si="8"/>
        <v>29.25</v>
      </c>
      <c r="J59" s="41">
        <v>15</v>
      </c>
      <c r="K59" s="42">
        <f t="shared" si="9"/>
        <v>26.25</v>
      </c>
      <c r="L59" s="491">
        <f t="shared" si="10"/>
        <v>151.3</v>
      </c>
      <c r="M59" s="495">
        <f t="shared" si="11"/>
        <v>36</v>
      </c>
      <c r="N59" s="561"/>
      <c r="O59" s="562"/>
    </row>
    <row r="60" spans="1:15" ht="14.25" thickBot="1">
      <c r="A60" s="543" t="s">
        <v>39</v>
      </c>
      <c r="B60" s="180" t="s">
        <v>42</v>
      </c>
      <c r="C60" s="198">
        <v>1992</v>
      </c>
      <c r="D60" s="411">
        <v>9</v>
      </c>
      <c r="E60" s="412">
        <f t="shared" si="6"/>
        <v>12.6</v>
      </c>
      <c r="F60" s="413">
        <v>720</v>
      </c>
      <c r="G60" s="414">
        <f t="shared" si="7"/>
        <v>32</v>
      </c>
      <c r="H60" s="415">
        <v>14</v>
      </c>
      <c r="I60" s="416">
        <f t="shared" si="8"/>
        <v>31.5</v>
      </c>
      <c r="J60" s="434">
        <v>22</v>
      </c>
      <c r="K60" s="435">
        <f t="shared" si="9"/>
        <v>38.5</v>
      </c>
      <c r="L60" s="493">
        <f t="shared" si="10"/>
        <v>114.6</v>
      </c>
      <c r="M60" s="498">
        <f t="shared" si="11"/>
        <v>55</v>
      </c>
      <c r="N60" s="569"/>
      <c r="O60" s="570"/>
    </row>
    <row r="61" spans="1:15" ht="14.25" thickBot="1">
      <c r="A61" s="536" t="s">
        <v>54</v>
      </c>
      <c r="B61" s="531" t="s">
        <v>53</v>
      </c>
      <c r="C61" s="515">
        <v>1990</v>
      </c>
      <c r="D61" s="516">
        <v>16</v>
      </c>
      <c r="E61" s="419">
        <f t="shared" si="6"/>
        <v>22.4</v>
      </c>
      <c r="F61" s="420">
        <v>860</v>
      </c>
      <c r="G61" s="421">
        <f t="shared" si="7"/>
        <v>57</v>
      </c>
      <c r="H61" s="439">
        <v>14</v>
      </c>
      <c r="I61" s="300">
        <f t="shared" si="8"/>
        <v>31.5</v>
      </c>
      <c r="J61" s="440">
        <v>20</v>
      </c>
      <c r="K61" s="441">
        <f t="shared" si="9"/>
        <v>35</v>
      </c>
      <c r="L61" s="517">
        <f t="shared" si="10"/>
        <v>145.9</v>
      </c>
      <c r="M61" s="494">
        <f t="shared" si="11"/>
        <v>41</v>
      </c>
      <c r="N61" s="571">
        <f>SUM(L61:L64)-MIN(L61:L64)</f>
        <v>447.34999999999997</v>
      </c>
      <c r="O61" s="573">
        <f>RANK(N61,N$9:N$72)</f>
        <v>14</v>
      </c>
    </row>
    <row r="62" spans="1:15" ht="14.25" thickBot="1">
      <c r="A62" s="537" t="s">
        <v>54</v>
      </c>
      <c r="B62" s="526" t="s">
        <v>55</v>
      </c>
      <c r="C62" s="33">
        <v>1992</v>
      </c>
      <c r="D62" s="487">
        <v>30</v>
      </c>
      <c r="E62" s="36">
        <f t="shared" si="6"/>
        <v>42</v>
      </c>
      <c r="F62" s="37">
        <v>810</v>
      </c>
      <c r="G62" s="38">
        <f t="shared" si="7"/>
        <v>47</v>
      </c>
      <c r="H62" s="39">
        <v>16</v>
      </c>
      <c r="I62" s="40">
        <f t="shared" si="8"/>
        <v>36</v>
      </c>
      <c r="J62" s="41">
        <v>18</v>
      </c>
      <c r="K62" s="42">
        <f t="shared" si="9"/>
        <v>31.5</v>
      </c>
      <c r="L62" s="491">
        <f t="shared" si="10"/>
        <v>156.5</v>
      </c>
      <c r="M62" s="495">
        <f t="shared" si="11"/>
        <v>32</v>
      </c>
      <c r="N62" s="561"/>
      <c r="O62" s="574"/>
    </row>
    <row r="63" spans="1:15" ht="14.25" thickBot="1">
      <c r="A63" s="537" t="s">
        <v>54</v>
      </c>
      <c r="B63" s="526" t="s">
        <v>56</v>
      </c>
      <c r="C63" s="33">
        <v>1991</v>
      </c>
      <c r="D63" s="487">
        <v>28</v>
      </c>
      <c r="E63" s="36">
        <f t="shared" si="6"/>
        <v>39.199999999999996</v>
      </c>
      <c r="F63" s="37">
        <v>800</v>
      </c>
      <c r="G63" s="38">
        <f t="shared" si="7"/>
        <v>45</v>
      </c>
      <c r="H63" s="39">
        <v>13</v>
      </c>
      <c r="I63" s="40">
        <f t="shared" si="8"/>
        <v>29.25</v>
      </c>
      <c r="J63" s="41">
        <v>18</v>
      </c>
      <c r="K63" s="42">
        <f t="shared" si="9"/>
        <v>31.5</v>
      </c>
      <c r="L63" s="491">
        <f t="shared" si="10"/>
        <v>144.95</v>
      </c>
      <c r="M63" s="495">
        <f t="shared" si="11"/>
        <v>42</v>
      </c>
      <c r="N63" s="561"/>
      <c r="O63" s="574"/>
    </row>
    <row r="64" spans="1:15" ht="16.5" customHeight="1" thickBot="1">
      <c r="A64" s="547" t="s">
        <v>54</v>
      </c>
      <c r="B64" s="532" t="s">
        <v>57</v>
      </c>
      <c r="C64" s="518">
        <v>1993</v>
      </c>
      <c r="D64" s="519">
        <v>7</v>
      </c>
      <c r="E64" s="428">
        <f t="shared" si="6"/>
        <v>9.799999999999999</v>
      </c>
      <c r="F64" s="429">
        <v>880</v>
      </c>
      <c r="G64" s="316">
        <f t="shared" si="7"/>
        <v>61</v>
      </c>
      <c r="H64" s="442">
        <v>13</v>
      </c>
      <c r="I64" s="318">
        <f t="shared" si="8"/>
        <v>29.25</v>
      </c>
      <c r="J64" s="443">
        <v>12</v>
      </c>
      <c r="K64" s="444">
        <f t="shared" si="9"/>
        <v>21</v>
      </c>
      <c r="L64" s="520">
        <f t="shared" si="10"/>
        <v>121.05</v>
      </c>
      <c r="M64" s="496">
        <f t="shared" si="11"/>
        <v>53</v>
      </c>
      <c r="N64" s="572"/>
      <c r="O64" s="575"/>
    </row>
    <row r="65" spans="1:15" ht="14.25" thickBot="1">
      <c r="A65" s="536" t="s">
        <v>59</v>
      </c>
      <c r="B65" s="424" t="s">
        <v>58</v>
      </c>
      <c r="C65" s="451">
        <v>1989</v>
      </c>
      <c r="D65" s="521">
        <v>25</v>
      </c>
      <c r="E65" s="419">
        <f t="shared" si="6"/>
        <v>35</v>
      </c>
      <c r="F65" s="420">
        <v>800</v>
      </c>
      <c r="G65" s="421">
        <f t="shared" si="7"/>
        <v>45</v>
      </c>
      <c r="H65" s="439">
        <v>7</v>
      </c>
      <c r="I65" s="300">
        <f t="shared" si="8"/>
        <v>15.75</v>
      </c>
      <c r="J65" s="439">
        <v>10</v>
      </c>
      <c r="K65" s="425">
        <f t="shared" si="9"/>
        <v>17.5</v>
      </c>
      <c r="L65" s="517">
        <f t="shared" si="10"/>
        <v>113.25</v>
      </c>
      <c r="M65" s="494">
        <f t="shared" si="11"/>
        <v>56</v>
      </c>
      <c r="N65" s="571">
        <f>SUM(L65:L68)-MIN(L65:L68)</f>
        <v>365.55</v>
      </c>
      <c r="O65" s="573">
        <f>RANK(N65,N$9:N$72)</f>
        <v>15</v>
      </c>
    </row>
    <row r="66" spans="1:15" ht="14.25" thickBot="1">
      <c r="A66" s="537" t="s">
        <v>59</v>
      </c>
      <c r="B66" s="528" t="s">
        <v>60</v>
      </c>
      <c r="C66" s="76">
        <v>1989</v>
      </c>
      <c r="D66" s="35">
        <v>19</v>
      </c>
      <c r="E66" s="36">
        <f t="shared" si="6"/>
        <v>26.599999999999998</v>
      </c>
      <c r="F66" s="37">
        <v>840</v>
      </c>
      <c r="G66" s="38">
        <f t="shared" si="7"/>
        <v>53</v>
      </c>
      <c r="H66" s="39">
        <v>11</v>
      </c>
      <c r="I66" s="40">
        <f t="shared" si="8"/>
        <v>24.75</v>
      </c>
      <c r="J66" s="39">
        <v>23</v>
      </c>
      <c r="K66" s="64">
        <f t="shared" si="9"/>
        <v>40.25</v>
      </c>
      <c r="L66" s="491">
        <f t="shared" si="10"/>
        <v>144.6</v>
      </c>
      <c r="M66" s="495">
        <f t="shared" si="11"/>
        <v>43</v>
      </c>
      <c r="N66" s="561"/>
      <c r="O66" s="574"/>
    </row>
    <row r="67" spans="1:15" ht="14.25" thickBot="1">
      <c r="A67" s="537" t="s">
        <v>59</v>
      </c>
      <c r="B67" s="528" t="s">
        <v>61</v>
      </c>
      <c r="C67" s="76">
        <v>1991</v>
      </c>
      <c r="D67" s="35">
        <v>23</v>
      </c>
      <c r="E67" s="36">
        <f t="shared" si="6"/>
        <v>32.199999999999996</v>
      </c>
      <c r="F67" s="37">
        <v>750</v>
      </c>
      <c r="G67" s="38">
        <f t="shared" si="7"/>
        <v>35</v>
      </c>
      <c r="H67" s="39">
        <v>11</v>
      </c>
      <c r="I67" s="40">
        <f t="shared" si="8"/>
        <v>24.75</v>
      </c>
      <c r="J67" s="39">
        <v>9</v>
      </c>
      <c r="K67" s="64">
        <f t="shared" si="9"/>
        <v>15.75</v>
      </c>
      <c r="L67" s="491">
        <f t="shared" si="10"/>
        <v>107.69999999999999</v>
      </c>
      <c r="M67" s="495">
        <f t="shared" si="11"/>
        <v>59</v>
      </c>
      <c r="N67" s="561"/>
      <c r="O67" s="574"/>
    </row>
    <row r="68" spans="1:15" ht="14.25" thickBot="1">
      <c r="A68" s="543" t="s">
        <v>59</v>
      </c>
      <c r="B68" s="533" t="s">
        <v>24</v>
      </c>
      <c r="C68" s="484"/>
      <c r="D68" s="411">
        <v>0</v>
      </c>
      <c r="E68" s="412">
        <f t="shared" si="6"/>
        <v>0</v>
      </c>
      <c r="F68" s="413">
        <v>0</v>
      </c>
      <c r="G68" s="414">
        <f t="shared" si="7"/>
        <v>0</v>
      </c>
      <c r="H68" s="415">
        <v>0</v>
      </c>
      <c r="I68" s="416">
        <f t="shared" si="8"/>
        <v>0</v>
      </c>
      <c r="J68" s="415">
        <v>0</v>
      </c>
      <c r="K68" s="417">
        <f t="shared" si="9"/>
        <v>0</v>
      </c>
      <c r="L68" s="493">
        <f t="shared" si="10"/>
        <v>0</v>
      </c>
      <c r="M68" s="498">
        <f t="shared" si="11"/>
        <v>61</v>
      </c>
      <c r="N68" s="561"/>
      <c r="O68" s="574"/>
    </row>
    <row r="69" spans="1:15" ht="14.25" thickBot="1">
      <c r="A69" s="548" t="s">
        <v>223</v>
      </c>
      <c r="B69" s="534" t="s">
        <v>224</v>
      </c>
      <c r="C69" s="390">
        <v>1989</v>
      </c>
      <c r="D69" s="418">
        <v>20</v>
      </c>
      <c r="E69" s="419">
        <f t="shared" si="6"/>
        <v>28</v>
      </c>
      <c r="F69" s="420">
        <v>740</v>
      </c>
      <c r="G69" s="421">
        <f t="shared" si="7"/>
        <v>34</v>
      </c>
      <c r="H69" s="422">
        <v>15</v>
      </c>
      <c r="I69" s="423">
        <f t="shared" si="8"/>
        <v>33.75</v>
      </c>
      <c r="J69" s="424">
        <v>10</v>
      </c>
      <c r="K69" s="425">
        <f t="shared" si="9"/>
        <v>17.5</v>
      </c>
      <c r="L69" s="500">
        <f>SUM(K69,I69,G69,E69)</f>
        <v>113.25</v>
      </c>
      <c r="M69" s="494">
        <f t="shared" si="11"/>
        <v>56</v>
      </c>
      <c r="N69" s="561">
        <f>SUM(L69:L72)-MIN(L69:L72)</f>
        <v>361.84999999999997</v>
      </c>
      <c r="O69" s="574">
        <f>RANK(N69,N$9:N$72)</f>
        <v>16</v>
      </c>
    </row>
    <row r="70" spans="1:15" ht="14.25" thickBot="1">
      <c r="A70" s="549" t="s">
        <v>223</v>
      </c>
      <c r="B70" s="530" t="s">
        <v>86</v>
      </c>
      <c r="C70" s="392">
        <v>1991</v>
      </c>
      <c r="D70" s="426">
        <v>13</v>
      </c>
      <c r="E70" s="36">
        <f t="shared" si="6"/>
        <v>18.2</v>
      </c>
      <c r="F70" s="37">
        <v>850</v>
      </c>
      <c r="G70" s="38">
        <f t="shared" si="7"/>
        <v>55</v>
      </c>
      <c r="H70" s="92">
        <v>11</v>
      </c>
      <c r="I70" s="93">
        <f t="shared" si="8"/>
        <v>24.75</v>
      </c>
      <c r="J70" s="79">
        <v>12</v>
      </c>
      <c r="K70" s="64">
        <f t="shared" si="9"/>
        <v>21</v>
      </c>
      <c r="L70" s="501">
        <f>SUM(K70,I70,G70,E70)</f>
        <v>118.95</v>
      </c>
      <c r="M70" s="495">
        <f t="shared" si="11"/>
        <v>54</v>
      </c>
      <c r="N70" s="561"/>
      <c r="O70" s="574"/>
    </row>
    <row r="71" spans="1:15" ht="14.25" thickBot="1">
      <c r="A71" s="549" t="s">
        <v>223</v>
      </c>
      <c r="B71" s="530" t="s">
        <v>87</v>
      </c>
      <c r="C71" s="392">
        <v>1991</v>
      </c>
      <c r="D71" s="426">
        <v>12</v>
      </c>
      <c r="E71" s="36">
        <f t="shared" si="6"/>
        <v>16.799999999999997</v>
      </c>
      <c r="F71" s="37">
        <v>750</v>
      </c>
      <c r="G71" s="38">
        <f t="shared" si="7"/>
        <v>35</v>
      </c>
      <c r="H71" s="92">
        <v>10</v>
      </c>
      <c r="I71" s="93">
        <f t="shared" si="8"/>
        <v>22.5</v>
      </c>
      <c r="J71" s="79">
        <v>18</v>
      </c>
      <c r="K71" s="64">
        <f t="shared" si="9"/>
        <v>31.5</v>
      </c>
      <c r="L71" s="501">
        <f>SUM(K71,I71,G71,E71)</f>
        <v>105.8</v>
      </c>
      <c r="M71" s="495">
        <f t="shared" si="11"/>
        <v>60</v>
      </c>
      <c r="N71" s="561"/>
      <c r="O71" s="574"/>
    </row>
    <row r="72" spans="1:15" ht="14.25" thickBot="1">
      <c r="A72" s="550" t="s">
        <v>223</v>
      </c>
      <c r="B72" s="535" t="s">
        <v>88</v>
      </c>
      <c r="C72" s="452">
        <v>1989</v>
      </c>
      <c r="D72" s="427">
        <v>11</v>
      </c>
      <c r="E72" s="428">
        <f t="shared" si="6"/>
        <v>15.399999999999999</v>
      </c>
      <c r="F72" s="429">
        <v>840</v>
      </c>
      <c r="G72" s="316">
        <f t="shared" si="7"/>
        <v>53</v>
      </c>
      <c r="H72" s="430">
        <v>14</v>
      </c>
      <c r="I72" s="431">
        <f t="shared" si="8"/>
        <v>31.5</v>
      </c>
      <c r="J72" s="432">
        <v>17</v>
      </c>
      <c r="K72" s="433">
        <f t="shared" si="9"/>
        <v>29.75</v>
      </c>
      <c r="L72" s="502">
        <f>SUM(K72,I72,G72,E72)</f>
        <v>129.65</v>
      </c>
      <c r="M72" s="496">
        <f t="shared" si="11"/>
        <v>50</v>
      </c>
      <c r="N72" s="572"/>
      <c r="O72" s="575"/>
    </row>
  </sheetData>
  <sheetProtection/>
  <mergeCells count="41">
    <mergeCell ref="N69:N72"/>
    <mergeCell ref="O69:O72"/>
    <mergeCell ref="A3:K3"/>
    <mergeCell ref="A4:C4"/>
    <mergeCell ref="A5:C5"/>
    <mergeCell ref="N57:N60"/>
    <mergeCell ref="O57:O60"/>
    <mergeCell ref="N61:N64"/>
    <mergeCell ref="O61:O64"/>
    <mergeCell ref="N65:N68"/>
    <mergeCell ref="O65:O68"/>
    <mergeCell ref="N45:N48"/>
    <mergeCell ref="O45:O48"/>
    <mergeCell ref="N49:N52"/>
    <mergeCell ref="O49:O52"/>
    <mergeCell ref="N53:N56"/>
    <mergeCell ref="O53:O56"/>
    <mergeCell ref="N33:N36"/>
    <mergeCell ref="O33:O36"/>
    <mergeCell ref="N37:N40"/>
    <mergeCell ref="O37:O40"/>
    <mergeCell ref="N13:N16"/>
    <mergeCell ref="O13:O16"/>
    <mergeCell ref="N41:N44"/>
    <mergeCell ref="O41:O44"/>
    <mergeCell ref="N21:N24"/>
    <mergeCell ref="O21:O24"/>
    <mergeCell ref="N25:N28"/>
    <mergeCell ref="O25:O28"/>
    <mergeCell ref="N29:N32"/>
    <mergeCell ref="O29:O32"/>
    <mergeCell ref="N17:N20"/>
    <mergeCell ref="O17:O20"/>
    <mergeCell ref="A1:O1"/>
    <mergeCell ref="D7:E7"/>
    <mergeCell ref="F7:G7"/>
    <mergeCell ref="H7:I7"/>
    <mergeCell ref="J7:K7"/>
    <mergeCell ref="O7:O8"/>
    <mergeCell ref="N9:N12"/>
    <mergeCell ref="O9:O12"/>
  </mergeCells>
  <printOptions/>
  <pageMargins left="0.3402777777777778" right="0.2" top="0.17" bottom="0.17" header="0.17" footer="0.16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1" sqref="A1:IV1"/>
    </sheetView>
  </sheetViews>
  <sheetFormatPr defaultColWidth="9.140625" defaultRowHeight="15"/>
  <cols>
    <col min="2" max="2" width="5.28125" style="0" customWidth="1"/>
    <col min="3" max="3" width="15.7109375" style="0" customWidth="1"/>
    <col min="4" max="4" width="6.28125" style="0" customWidth="1"/>
    <col min="5" max="5" width="53.140625" style="0" customWidth="1"/>
    <col min="6" max="6" width="4.28125" style="0" customWidth="1"/>
    <col min="7" max="7" width="4.7109375" style="0" customWidth="1"/>
    <col min="8" max="13" width="4.28125" style="0" customWidth="1"/>
    <col min="14" max="14" width="7.421875" style="0" customWidth="1"/>
  </cols>
  <sheetData>
    <row r="1" spans="1:14" ht="22.5">
      <c r="A1" s="563">
        <v>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</row>
    <row r="2" ht="13.5">
      <c r="C2" s="109"/>
    </row>
    <row r="3" spans="1:14" ht="13.5">
      <c r="A3" s="578" t="s">
        <v>93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110"/>
      <c r="M3" s="110"/>
      <c r="N3" s="110"/>
    </row>
    <row r="4" spans="1:14" ht="13.5">
      <c r="A4" s="578" t="s">
        <v>168</v>
      </c>
      <c r="B4" s="578"/>
      <c r="C4" s="578"/>
      <c r="D4" s="99"/>
      <c r="L4" s="99"/>
      <c r="M4" s="99"/>
      <c r="N4" s="99"/>
    </row>
    <row r="5" spans="1:14" ht="13.5">
      <c r="A5" s="578" t="s">
        <v>169</v>
      </c>
      <c r="B5" s="578"/>
      <c r="C5" s="578"/>
      <c r="D5" s="30"/>
      <c r="E5" s="99"/>
      <c r="F5" s="99"/>
      <c r="G5" s="99"/>
      <c r="H5" s="99"/>
      <c r="I5" s="99"/>
      <c r="J5" s="99"/>
      <c r="K5" s="99"/>
      <c r="L5" s="99"/>
      <c r="M5" s="99"/>
      <c r="N5" s="99"/>
    </row>
    <row r="7" spans="2:14" ht="14.25" thickBot="1">
      <c r="B7" s="213"/>
      <c r="C7" s="214" t="s">
        <v>105</v>
      </c>
      <c r="D7" s="215"/>
      <c r="E7" s="216"/>
      <c r="F7" s="217"/>
      <c r="G7" s="104"/>
      <c r="H7" s="217"/>
      <c r="I7" s="218"/>
      <c r="J7" s="217"/>
      <c r="K7" s="218"/>
      <c r="L7" s="217"/>
      <c r="M7" s="218"/>
      <c r="N7" s="105"/>
    </row>
    <row r="8" spans="2:14" ht="21.75" customHeight="1" thickBot="1">
      <c r="B8" s="581" t="s">
        <v>1</v>
      </c>
      <c r="C8" s="582" t="s">
        <v>2</v>
      </c>
      <c r="D8" s="583" t="s">
        <v>3</v>
      </c>
      <c r="E8" s="584" t="s">
        <v>4</v>
      </c>
      <c r="F8" s="592" t="s">
        <v>96</v>
      </c>
      <c r="G8" s="595"/>
      <c r="H8" s="627" t="s">
        <v>6</v>
      </c>
      <c r="I8" s="627"/>
      <c r="J8" s="593" t="s">
        <v>106</v>
      </c>
      <c r="K8" s="593"/>
      <c r="L8" s="593" t="s">
        <v>107</v>
      </c>
      <c r="M8" s="593"/>
      <c r="N8" s="328" t="s">
        <v>170</v>
      </c>
    </row>
    <row r="9" spans="2:14" ht="14.25" thickBot="1">
      <c r="B9" s="581"/>
      <c r="C9" s="582"/>
      <c r="D9" s="583"/>
      <c r="E9" s="584"/>
      <c r="F9" s="329" t="s">
        <v>13</v>
      </c>
      <c r="G9" s="253" t="s">
        <v>14</v>
      </c>
      <c r="H9" s="292" t="s">
        <v>13</v>
      </c>
      <c r="I9" s="293" t="s">
        <v>14</v>
      </c>
      <c r="J9" s="294" t="s">
        <v>13</v>
      </c>
      <c r="K9" s="295" t="s">
        <v>14</v>
      </c>
      <c r="L9" s="294" t="s">
        <v>13</v>
      </c>
      <c r="M9" s="9" t="s">
        <v>14</v>
      </c>
      <c r="N9" s="330"/>
    </row>
    <row r="10" spans="2:14" ht="13.5">
      <c r="B10" s="219" t="s">
        <v>175</v>
      </c>
      <c r="C10" s="296" t="s">
        <v>143</v>
      </c>
      <c r="D10" s="297">
        <v>1992</v>
      </c>
      <c r="E10" s="321" t="s">
        <v>172</v>
      </c>
      <c r="F10" s="331">
        <v>3.2</v>
      </c>
      <c r="G10" s="298">
        <f aca="true" t="shared" si="0" ref="G10:G57">IF(F10&gt;10.1,0,(IF(F10=0,0,(10.1-F10)*10)))</f>
        <v>69</v>
      </c>
      <c r="H10" s="299">
        <v>680</v>
      </c>
      <c r="I10" s="300">
        <f aca="true" t="shared" si="1" ref="I10:I57">IF(H10&lt;=370,0,IF(H10=380,1,(H10-380)/5+1))</f>
        <v>61</v>
      </c>
      <c r="J10" s="299">
        <v>930</v>
      </c>
      <c r="K10" s="300">
        <f aca="true" t="shared" si="2" ref="K10:K57">IF(J10&gt;300,(J10-300)/10*1,0)</f>
        <v>63</v>
      </c>
      <c r="L10" s="301">
        <v>61</v>
      </c>
      <c r="M10" s="302">
        <f aca="true" t="shared" si="3" ref="M10:M57">L10*1</f>
        <v>61</v>
      </c>
      <c r="N10" s="332">
        <f aca="true" t="shared" si="4" ref="N10:N57">SUM(M10,K10,I10,G10)</f>
        <v>254</v>
      </c>
    </row>
    <row r="11" spans="2:14" ht="13.5">
      <c r="B11" s="222" t="s">
        <v>176</v>
      </c>
      <c r="C11" s="303" t="s">
        <v>145</v>
      </c>
      <c r="D11" s="157">
        <v>1991</v>
      </c>
      <c r="E11" s="31" t="s">
        <v>172</v>
      </c>
      <c r="F11" s="333">
        <v>3.15</v>
      </c>
      <c r="G11" s="160">
        <f t="shared" si="0"/>
        <v>69.5</v>
      </c>
      <c r="H11" s="161">
        <v>700</v>
      </c>
      <c r="I11" s="40">
        <f t="shared" si="1"/>
        <v>65</v>
      </c>
      <c r="J11" s="161">
        <v>730</v>
      </c>
      <c r="K11" s="40">
        <f t="shared" si="2"/>
        <v>43</v>
      </c>
      <c r="L11" s="162">
        <v>57</v>
      </c>
      <c r="M11" s="163">
        <f t="shared" si="3"/>
        <v>57</v>
      </c>
      <c r="N11" s="334">
        <f t="shared" si="4"/>
        <v>234.5</v>
      </c>
    </row>
    <row r="12" spans="2:14" ht="13.5">
      <c r="B12" s="222" t="s">
        <v>177</v>
      </c>
      <c r="C12" s="303" t="s">
        <v>160</v>
      </c>
      <c r="D12" s="157">
        <v>1991</v>
      </c>
      <c r="E12" s="31" t="s">
        <v>159</v>
      </c>
      <c r="F12" s="333">
        <v>3.72</v>
      </c>
      <c r="G12" s="160">
        <f t="shared" si="0"/>
        <v>63.79999999999999</v>
      </c>
      <c r="H12" s="161">
        <v>710</v>
      </c>
      <c r="I12" s="40">
        <f t="shared" si="1"/>
        <v>67</v>
      </c>
      <c r="J12" s="161">
        <v>810</v>
      </c>
      <c r="K12" s="40">
        <f t="shared" si="2"/>
        <v>51</v>
      </c>
      <c r="L12" s="162">
        <v>51</v>
      </c>
      <c r="M12" s="163">
        <f t="shared" si="3"/>
        <v>51</v>
      </c>
      <c r="N12" s="334">
        <f t="shared" si="4"/>
        <v>232.79999999999998</v>
      </c>
    </row>
    <row r="13" spans="2:14" ht="14.25" thickBot="1">
      <c r="B13" s="222" t="s">
        <v>178</v>
      </c>
      <c r="C13" s="304" t="s">
        <v>146</v>
      </c>
      <c r="D13" s="167">
        <v>1990</v>
      </c>
      <c r="E13" s="45" t="s">
        <v>172</v>
      </c>
      <c r="F13" s="335">
        <v>3</v>
      </c>
      <c r="G13" s="170">
        <f t="shared" si="0"/>
        <v>71</v>
      </c>
      <c r="H13" s="171">
        <v>700</v>
      </c>
      <c r="I13" s="54">
        <f t="shared" si="1"/>
        <v>65</v>
      </c>
      <c r="J13" s="171">
        <v>680</v>
      </c>
      <c r="K13" s="54">
        <f t="shared" si="2"/>
        <v>38</v>
      </c>
      <c r="L13" s="172">
        <v>57</v>
      </c>
      <c r="M13" s="173">
        <f t="shared" si="3"/>
        <v>57</v>
      </c>
      <c r="N13" s="334">
        <f t="shared" si="4"/>
        <v>231</v>
      </c>
    </row>
    <row r="14" spans="2:14" ht="13.5">
      <c r="B14" s="222" t="s">
        <v>179</v>
      </c>
      <c r="C14" s="305" t="s">
        <v>118</v>
      </c>
      <c r="D14" s="147">
        <v>1990</v>
      </c>
      <c r="E14" s="322" t="s">
        <v>119</v>
      </c>
      <c r="F14" s="336">
        <v>4.66</v>
      </c>
      <c r="G14" s="150">
        <f t="shared" si="0"/>
        <v>54.39999999999999</v>
      </c>
      <c r="H14" s="176">
        <v>660</v>
      </c>
      <c r="I14" s="23">
        <f t="shared" si="1"/>
        <v>57</v>
      </c>
      <c r="J14" s="151">
        <v>790</v>
      </c>
      <c r="K14" s="25">
        <f t="shared" si="2"/>
        <v>49</v>
      </c>
      <c r="L14" s="152">
        <v>70</v>
      </c>
      <c r="M14" s="153">
        <f t="shared" si="3"/>
        <v>70</v>
      </c>
      <c r="N14" s="334">
        <f t="shared" si="4"/>
        <v>230.39999999999998</v>
      </c>
    </row>
    <row r="15" spans="2:14" ht="13.5">
      <c r="B15" s="222" t="s">
        <v>180</v>
      </c>
      <c r="C15" s="303" t="s">
        <v>111</v>
      </c>
      <c r="D15" s="157">
        <v>1992</v>
      </c>
      <c r="E15" s="323" t="s">
        <v>109</v>
      </c>
      <c r="F15" s="333">
        <v>5.28</v>
      </c>
      <c r="G15" s="160">
        <f t="shared" si="0"/>
        <v>48.199999999999996</v>
      </c>
      <c r="H15" s="177">
        <v>720</v>
      </c>
      <c r="I15" s="38">
        <f t="shared" si="1"/>
        <v>69</v>
      </c>
      <c r="J15" s="161">
        <v>860</v>
      </c>
      <c r="K15" s="40">
        <f t="shared" si="2"/>
        <v>56</v>
      </c>
      <c r="L15" s="161">
        <v>53</v>
      </c>
      <c r="M15" s="163">
        <f t="shared" si="3"/>
        <v>53</v>
      </c>
      <c r="N15" s="334">
        <f t="shared" si="4"/>
        <v>226.2</v>
      </c>
    </row>
    <row r="16" spans="2:14" ht="13.5">
      <c r="B16" s="222" t="s">
        <v>181</v>
      </c>
      <c r="C16" s="303" t="s">
        <v>112</v>
      </c>
      <c r="D16" s="157">
        <v>1992</v>
      </c>
      <c r="E16" s="323" t="s">
        <v>109</v>
      </c>
      <c r="F16" s="333">
        <v>4.52</v>
      </c>
      <c r="G16" s="160">
        <f t="shared" si="0"/>
        <v>55.8</v>
      </c>
      <c r="H16" s="177">
        <v>680</v>
      </c>
      <c r="I16" s="38">
        <f t="shared" si="1"/>
        <v>61</v>
      </c>
      <c r="J16" s="161">
        <v>840</v>
      </c>
      <c r="K16" s="40">
        <f t="shared" si="2"/>
        <v>54</v>
      </c>
      <c r="L16" s="162">
        <v>55</v>
      </c>
      <c r="M16" s="163">
        <f t="shared" si="3"/>
        <v>55</v>
      </c>
      <c r="N16" s="334">
        <f t="shared" si="4"/>
        <v>225.8</v>
      </c>
    </row>
    <row r="17" spans="2:14" ht="14.25" thickBot="1">
      <c r="B17" s="222" t="s">
        <v>182</v>
      </c>
      <c r="C17" s="304" t="s">
        <v>128</v>
      </c>
      <c r="D17" s="167">
        <v>1990</v>
      </c>
      <c r="E17" s="324" t="s">
        <v>174</v>
      </c>
      <c r="F17" s="335">
        <v>3.08</v>
      </c>
      <c r="G17" s="170">
        <f t="shared" si="0"/>
        <v>70.19999999999999</v>
      </c>
      <c r="H17" s="179">
        <v>710</v>
      </c>
      <c r="I17" s="52">
        <f t="shared" si="1"/>
        <v>67</v>
      </c>
      <c r="J17" s="171">
        <v>710</v>
      </c>
      <c r="K17" s="54">
        <f t="shared" si="2"/>
        <v>41</v>
      </c>
      <c r="L17" s="172">
        <v>47</v>
      </c>
      <c r="M17" s="173">
        <f t="shared" si="3"/>
        <v>47</v>
      </c>
      <c r="N17" s="334">
        <f t="shared" si="4"/>
        <v>225.2</v>
      </c>
    </row>
    <row r="18" spans="2:14" ht="13.5">
      <c r="B18" s="222" t="s">
        <v>183</v>
      </c>
      <c r="C18" s="306" t="s">
        <v>113</v>
      </c>
      <c r="D18" s="181">
        <v>1990</v>
      </c>
      <c r="E18" s="325" t="s">
        <v>114</v>
      </c>
      <c r="F18" s="336">
        <v>3.84</v>
      </c>
      <c r="G18" s="150">
        <f t="shared" si="0"/>
        <v>62.599999999999994</v>
      </c>
      <c r="H18" s="151">
        <v>680</v>
      </c>
      <c r="I18" s="25">
        <f t="shared" si="1"/>
        <v>61</v>
      </c>
      <c r="J18" s="151">
        <v>920</v>
      </c>
      <c r="K18" s="25">
        <f t="shared" si="2"/>
        <v>62</v>
      </c>
      <c r="L18" s="152">
        <v>39</v>
      </c>
      <c r="M18" s="153">
        <f t="shared" si="3"/>
        <v>39</v>
      </c>
      <c r="N18" s="334">
        <f t="shared" si="4"/>
        <v>224.6</v>
      </c>
    </row>
    <row r="19" spans="2:14" ht="13.5">
      <c r="B19" s="222" t="s">
        <v>184</v>
      </c>
      <c r="C19" s="307" t="s">
        <v>141</v>
      </c>
      <c r="D19" s="33">
        <v>1990</v>
      </c>
      <c r="E19" s="69" t="s">
        <v>139</v>
      </c>
      <c r="F19" s="333">
        <v>3.66</v>
      </c>
      <c r="G19" s="160">
        <f t="shared" si="0"/>
        <v>64.39999999999999</v>
      </c>
      <c r="H19" s="161">
        <v>690</v>
      </c>
      <c r="I19" s="40">
        <f t="shared" si="1"/>
        <v>63</v>
      </c>
      <c r="J19" s="161">
        <v>770</v>
      </c>
      <c r="K19" s="40">
        <f t="shared" si="2"/>
        <v>47</v>
      </c>
      <c r="L19" s="162">
        <v>46</v>
      </c>
      <c r="M19" s="163">
        <f t="shared" si="3"/>
        <v>46</v>
      </c>
      <c r="N19" s="334">
        <f t="shared" si="4"/>
        <v>220.39999999999998</v>
      </c>
    </row>
    <row r="20" spans="2:14" ht="13.5">
      <c r="B20" s="222" t="s">
        <v>185</v>
      </c>
      <c r="C20" s="307" t="s">
        <v>155</v>
      </c>
      <c r="D20" s="33">
        <v>1991</v>
      </c>
      <c r="E20" s="69" t="s">
        <v>173</v>
      </c>
      <c r="F20" s="333">
        <v>4.55</v>
      </c>
      <c r="G20" s="160">
        <f t="shared" si="0"/>
        <v>55.5</v>
      </c>
      <c r="H20" s="161">
        <v>680</v>
      </c>
      <c r="I20" s="40">
        <f t="shared" si="1"/>
        <v>61</v>
      </c>
      <c r="J20" s="161">
        <v>860</v>
      </c>
      <c r="K20" s="40">
        <f t="shared" si="2"/>
        <v>56</v>
      </c>
      <c r="L20" s="162">
        <v>47</v>
      </c>
      <c r="M20" s="163">
        <f t="shared" si="3"/>
        <v>47</v>
      </c>
      <c r="N20" s="334">
        <f t="shared" si="4"/>
        <v>219.5</v>
      </c>
    </row>
    <row r="21" spans="2:14" ht="14.25" thickBot="1">
      <c r="B21" s="222" t="s">
        <v>186</v>
      </c>
      <c r="C21" s="308" t="s">
        <v>153</v>
      </c>
      <c r="D21" s="185">
        <v>1991</v>
      </c>
      <c r="E21" s="72" t="s">
        <v>173</v>
      </c>
      <c r="F21" s="335">
        <v>4.76</v>
      </c>
      <c r="G21" s="170">
        <f t="shared" si="0"/>
        <v>53.4</v>
      </c>
      <c r="H21" s="171">
        <v>740</v>
      </c>
      <c r="I21" s="54">
        <f t="shared" si="1"/>
        <v>73</v>
      </c>
      <c r="J21" s="171">
        <v>760</v>
      </c>
      <c r="K21" s="54">
        <f t="shared" si="2"/>
        <v>46</v>
      </c>
      <c r="L21" s="172">
        <v>47</v>
      </c>
      <c r="M21" s="173">
        <f t="shared" si="3"/>
        <v>47</v>
      </c>
      <c r="N21" s="334">
        <f t="shared" si="4"/>
        <v>219.4</v>
      </c>
    </row>
    <row r="22" spans="2:14" ht="13.5">
      <c r="B22" s="222" t="s">
        <v>187</v>
      </c>
      <c r="C22" s="309" t="s">
        <v>110</v>
      </c>
      <c r="D22" s="18">
        <v>1991</v>
      </c>
      <c r="E22" s="325" t="s">
        <v>109</v>
      </c>
      <c r="F22" s="337">
        <v>3.79</v>
      </c>
      <c r="G22" s="189">
        <f t="shared" si="0"/>
        <v>63.099999999999994</v>
      </c>
      <c r="H22" s="190">
        <v>690</v>
      </c>
      <c r="I22" s="191">
        <f t="shared" si="1"/>
        <v>63</v>
      </c>
      <c r="J22" s="192">
        <v>680</v>
      </c>
      <c r="K22" s="193">
        <f t="shared" si="2"/>
        <v>38</v>
      </c>
      <c r="L22" s="190">
        <v>54</v>
      </c>
      <c r="M22" s="194">
        <f t="shared" si="3"/>
        <v>54</v>
      </c>
      <c r="N22" s="334">
        <f t="shared" si="4"/>
        <v>218.1</v>
      </c>
    </row>
    <row r="23" spans="2:14" ht="13.5">
      <c r="B23" s="222" t="s">
        <v>188</v>
      </c>
      <c r="C23" s="307" t="s">
        <v>136</v>
      </c>
      <c r="D23" s="33">
        <v>1989</v>
      </c>
      <c r="E23" s="326" t="s">
        <v>134</v>
      </c>
      <c r="F23" s="333">
        <v>3.81</v>
      </c>
      <c r="G23" s="196">
        <f t="shared" si="0"/>
        <v>62.89999999999999</v>
      </c>
      <c r="H23" s="161">
        <v>690</v>
      </c>
      <c r="I23" s="40">
        <f t="shared" si="1"/>
        <v>63</v>
      </c>
      <c r="J23" s="177">
        <v>630</v>
      </c>
      <c r="K23" s="38">
        <f t="shared" si="2"/>
        <v>33</v>
      </c>
      <c r="L23" s="161">
        <v>57</v>
      </c>
      <c r="M23" s="163">
        <f t="shared" si="3"/>
        <v>57</v>
      </c>
      <c r="N23" s="334">
        <f t="shared" si="4"/>
        <v>215.89999999999998</v>
      </c>
    </row>
    <row r="24" spans="2:14" ht="13.5">
      <c r="B24" s="222" t="s">
        <v>189</v>
      </c>
      <c r="C24" s="307" t="s">
        <v>126</v>
      </c>
      <c r="D24" s="33">
        <v>1991</v>
      </c>
      <c r="E24" s="326" t="s">
        <v>124</v>
      </c>
      <c r="F24" s="333">
        <v>4.05</v>
      </c>
      <c r="G24" s="196">
        <f t="shared" si="0"/>
        <v>60.5</v>
      </c>
      <c r="H24" s="161">
        <v>650</v>
      </c>
      <c r="I24" s="40">
        <f t="shared" si="1"/>
        <v>55</v>
      </c>
      <c r="J24" s="177">
        <v>760</v>
      </c>
      <c r="K24" s="38">
        <f t="shared" si="2"/>
        <v>46</v>
      </c>
      <c r="L24" s="161">
        <v>52</v>
      </c>
      <c r="M24" s="163">
        <f t="shared" si="3"/>
        <v>52</v>
      </c>
      <c r="N24" s="334">
        <f t="shared" si="4"/>
        <v>213.5</v>
      </c>
    </row>
    <row r="25" spans="2:14" ht="14.25" thickBot="1">
      <c r="B25" s="222" t="s">
        <v>190</v>
      </c>
      <c r="C25" s="307" t="s">
        <v>144</v>
      </c>
      <c r="D25" s="198">
        <v>1992</v>
      </c>
      <c r="E25" s="85" t="s">
        <v>172</v>
      </c>
      <c r="F25" s="338">
        <v>4.56</v>
      </c>
      <c r="G25" s="201">
        <f t="shared" si="0"/>
        <v>55.4</v>
      </c>
      <c r="H25" s="202">
        <v>670</v>
      </c>
      <c r="I25" s="203">
        <f t="shared" si="1"/>
        <v>59</v>
      </c>
      <c r="J25" s="204">
        <v>800</v>
      </c>
      <c r="K25" s="205">
        <f t="shared" si="2"/>
        <v>50</v>
      </c>
      <c r="L25" s="202">
        <v>49</v>
      </c>
      <c r="M25" s="206">
        <f t="shared" si="3"/>
        <v>49</v>
      </c>
      <c r="N25" s="334">
        <f t="shared" si="4"/>
        <v>213.4</v>
      </c>
    </row>
    <row r="26" spans="2:14" ht="13.5">
      <c r="B26" s="222" t="s">
        <v>191</v>
      </c>
      <c r="C26" s="309" t="s">
        <v>165</v>
      </c>
      <c r="D26" s="181">
        <v>1992</v>
      </c>
      <c r="E26" s="66" t="s">
        <v>164</v>
      </c>
      <c r="F26" s="336">
        <v>4.06</v>
      </c>
      <c r="G26" s="150">
        <f t="shared" si="0"/>
        <v>60.4</v>
      </c>
      <c r="H26" s="151">
        <v>650</v>
      </c>
      <c r="I26" s="25">
        <f t="shared" si="1"/>
        <v>55</v>
      </c>
      <c r="J26" s="151">
        <v>730</v>
      </c>
      <c r="K26" s="25">
        <f t="shared" si="2"/>
        <v>43</v>
      </c>
      <c r="L26" s="152">
        <v>53</v>
      </c>
      <c r="M26" s="153">
        <f t="shared" si="3"/>
        <v>53</v>
      </c>
      <c r="N26" s="334">
        <f t="shared" si="4"/>
        <v>211.4</v>
      </c>
    </row>
    <row r="27" spans="2:14" ht="13.5">
      <c r="B27" s="222" t="s">
        <v>192</v>
      </c>
      <c r="C27" s="307" t="s">
        <v>163</v>
      </c>
      <c r="D27" s="210">
        <v>1992</v>
      </c>
      <c r="E27" s="69" t="s">
        <v>164</v>
      </c>
      <c r="F27" s="333">
        <v>3.38</v>
      </c>
      <c r="G27" s="160">
        <f t="shared" si="0"/>
        <v>67.2</v>
      </c>
      <c r="H27" s="161">
        <v>670</v>
      </c>
      <c r="I27" s="40">
        <f t="shared" si="1"/>
        <v>59</v>
      </c>
      <c r="J27" s="161">
        <v>620</v>
      </c>
      <c r="K27" s="40">
        <f t="shared" si="2"/>
        <v>32</v>
      </c>
      <c r="L27" s="162">
        <v>52</v>
      </c>
      <c r="M27" s="163">
        <f t="shared" si="3"/>
        <v>52</v>
      </c>
      <c r="N27" s="334">
        <f t="shared" si="4"/>
        <v>210.2</v>
      </c>
    </row>
    <row r="28" spans="2:14" ht="13.5">
      <c r="B28" s="222" t="s">
        <v>193</v>
      </c>
      <c r="C28" s="307" t="s">
        <v>135</v>
      </c>
      <c r="D28" s="210">
        <v>1991</v>
      </c>
      <c r="E28" s="326" t="s">
        <v>134</v>
      </c>
      <c r="F28" s="333">
        <v>3.32</v>
      </c>
      <c r="G28" s="160">
        <f t="shared" si="0"/>
        <v>67.8</v>
      </c>
      <c r="H28" s="161">
        <v>620</v>
      </c>
      <c r="I28" s="40">
        <f t="shared" si="1"/>
        <v>49</v>
      </c>
      <c r="J28" s="161">
        <v>680</v>
      </c>
      <c r="K28" s="40">
        <f t="shared" si="2"/>
        <v>38</v>
      </c>
      <c r="L28" s="162">
        <v>55</v>
      </c>
      <c r="M28" s="163">
        <f t="shared" si="3"/>
        <v>55</v>
      </c>
      <c r="N28" s="334">
        <f t="shared" si="4"/>
        <v>209.8</v>
      </c>
    </row>
    <row r="29" spans="2:14" ht="14.25" thickBot="1">
      <c r="B29" s="222" t="s">
        <v>194</v>
      </c>
      <c r="C29" s="310" t="s">
        <v>152</v>
      </c>
      <c r="D29" s="185">
        <v>1990</v>
      </c>
      <c r="E29" s="72" t="s">
        <v>148</v>
      </c>
      <c r="F29" s="335">
        <v>4.2</v>
      </c>
      <c r="G29" s="170">
        <f t="shared" si="0"/>
        <v>58.99999999999999</v>
      </c>
      <c r="H29" s="171">
        <v>640</v>
      </c>
      <c r="I29" s="54">
        <f t="shared" si="1"/>
        <v>53</v>
      </c>
      <c r="J29" s="171">
        <v>750</v>
      </c>
      <c r="K29" s="54">
        <f t="shared" si="2"/>
        <v>45</v>
      </c>
      <c r="L29" s="172">
        <v>51</v>
      </c>
      <c r="M29" s="173">
        <f t="shared" si="3"/>
        <v>51</v>
      </c>
      <c r="N29" s="334">
        <f t="shared" si="4"/>
        <v>208</v>
      </c>
    </row>
    <row r="30" spans="2:14" ht="13.5">
      <c r="B30" s="222" t="s">
        <v>195</v>
      </c>
      <c r="C30" s="309" t="s">
        <v>158</v>
      </c>
      <c r="D30" s="18">
        <v>1990</v>
      </c>
      <c r="E30" s="66" t="s">
        <v>159</v>
      </c>
      <c r="F30" s="336">
        <v>3.61</v>
      </c>
      <c r="G30" s="150">
        <f t="shared" si="0"/>
        <v>64.9</v>
      </c>
      <c r="H30" s="176">
        <v>620</v>
      </c>
      <c r="I30" s="23">
        <f t="shared" si="1"/>
        <v>49</v>
      </c>
      <c r="J30" s="151">
        <v>650</v>
      </c>
      <c r="K30" s="25">
        <f t="shared" si="2"/>
        <v>35</v>
      </c>
      <c r="L30" s="152">
        <v>59</v>
      </c>
      <c r="M30" s="153">
        <f t="shared" si="3"/>
        <v>59</v>
      </c>
      <c r="N30" s="334">
        <f t="shared" si="4"/>
        <v>207.9</v>
      </c>
    </row>
    <row r="31" spans="2:14" ht="13.5">
      <c r="B31" s="222" t="s">
        <v>196</v>
      </c>
      <c r="C31" s="307" t="s">
        <v>167</v>
      </c>
      <c r="D31" s="33">
        <v>1991</v>
      </c>
      <c r="E31" s="69" t="s">
        <v>164</v>
      </c>
      <c r="F31" s="333">
        <v>6.54</v>
      </c>
      <c r="G31" s="160">
        <f t="shared" si="0"/>
        <v>35.599999999999994</v>
      </c>
      <c r="H31" s="177">
        <v>720</v>
      </c>
      <c r="I31" s="38">
        <f t="shared" si="1"/>
        <v>69</v>
      </c>
      <c r="J31" s="161">
        <v>840</v>
      </c>
      <c r="K31" s="40">
        <f t="shared" si="2"/>
        <v>54</v>
      </c>
      <c r="L31" s="162">
        <v>47</v>
      </c>
      <c r="M31" s="163">
        <f t="shared" si="3"/>
        <v>47</v>
      </c>
      <c r="N31" s="334">
        <f t="shared" si="4"/>
        <v>205.6</v>
      </c>
    </row>
    <row r="32" spans="2:14" ht="13.5">
      <c r="B32" s="222" t="s">
        <v>197</v>
      </c>
      <c r="C32" s="307" t="s">
        <v>150</v>
      </c>
      <c r="D32" s="33">
        <v>1990</v>
      </c>
      <c r="E32" s="69" t="s">
        <v>148</v>
      </c>
      <c r="F32" s="333">
        <v>4.16</v>
      </c>
      <c r="G32" s="160">
        <f t="shared" si="0"/>
        <v>59.39999999999999</v>
      </c>
      <c r="H32" s="177">
        <v>620</v>
      </c>
      <c r="I32" s="38">
        <f t="shared" si="1"/>
        <v>49</v>
      </c>
      <c r="J32" s="161">
        <v>820</v>
      </c>
      <c r="K32" s="40">
        <f t="shared" si="2"/>
        <v>52</v>
      </c>
      <c r="L32" s="162">
        <v>44</v>
      </c>
      <c r="M32" s="163">
        <f t="shared" si="3"/>
        <v>44</v>
      </c>
      <c r="N32" s="334">
        <f t="shared" si="4"/>
        <v>204.39999999999998</v>
      </c>
    </row>
    <row r="33" spans="2:14" ht="14.25" thickBot="1">
      <c r="B33" s="222" t="s">
        <v>198</v>
      </c>
      <c r="C33" s="310" t="s">
        <v>162</v>
      </c>
      <c r="D33" s="198">
        <v>1991</v>
      </c>
      <c r="E33" s="85" t="s">
        <v>159</v>
      </c>
      <c r="F33" s="335">
        <v>4.66</v>
      </c>
      <c r="G33" s="170">
        <f t="shared" si="0"/>
        <v>54.39999999999999</v>
      </c>
      <c r="H33" s="179">
        <v>660</v>
      </c>
      <c r="I33" s="52">
        <f t="shared" si="1"/>
        <v>57</v>
      </c>
      <c r="J33" s="171">
        <v>780</v>
      </c>
      <c r="K33" s="54">
        <f t="shared" si="2"/>
        <v>48</v>
      </c>
      <c r="L33" s="172">
        <v>45</v>
      </c>
      <c r="M33" s="173">
        <f t="shared" si="3"/>
        <v>45</v>
      </c>
      <c r="N33" s="334">
        <f t="shared" si="4"/>
        <v>204.39999999999998</v>
      </c>
    </row>
    <row r="34" spans="2:14" ht="13.5">
      <c r="B34" s="222" t="s">
        <v>199</v>
      </c>
      <c r="C34" s="305" t="s">
        <v>161</v>
      </c>
      <c r="D34" s="147">
        <v>1991</v>
      </c>
      <c r="E34" s="16" t="s">
        <v>159</v>
      </c>
      <c r="F34" s="336">
        <v>3.51</v>
      </c>
      <c r="G34" s="150">
        <f t="shared" si="0"/>
        <v>65.9</v>
      </c>
      <c r="H34" s="151">
        <v>660</v>
      </c>
      <c r="I34" s="25">
        <f t="shared" si="1"/>
        <v>57</v>
      </c>
      <c r="J34" s="151">
        <v>620</v>
      </c>
      <c r="K34" s="25">
        <f t="shared" si="2"/>
        <v>32</v>
      </c>
      <c r="L34" s="152">
        <v>49</v>
      </c>
      <c r="M34" s="153">
        <f t="shared" si="3"/>
        <v>49</v>
      </c>
      <c r="N34" s="334">
        <f t="shared" si="4"/>
        <v>203.9</v>
      </c>
    </row>
    <row r="35" spans="2:14" ht="13.5">
      <c r="B35" s="222" t="s">
        <v>200</v>
      </c>
      <c r="C35" s="303" t="s">
        <v>156</v>
      </c>
      <c r="D35" s="157">
        <v>1991</v>
      </c>
      <c r="E35" s="31" t="s">
        <v>173</v>
      </c>
      <c r="F35" s="333">
        <v>4.24</v>
      </c>
      <c r="G35" s="160">
        <f t="shared" si="0"/>
        <v>58.599999999999994</v>
      </c>
      <c r="H35" s="161">
        <v>640</v>
      </c>
      <c r="I35" s="40">
        <f t="shared" si="1"/>
        <v>53</v>
      </c>
      <c r="J35" s="161">
        <v>730</v>
      </c>
      <c r="K35" s="40">
        <f t="shared" si="2"/>
        <v>43</v>
      </c>
      <c r="L35" s="162">
        <v>49</v>
      </c>
      <c r="M35" s="163">
        <f t="shared" si="3"/>
        <v>49</v>
      </c>
      <c r="N35" s="334">
        <f t="shared" si="4"/>
        <v>203.6</v>
      </c>
    </row>
    <row r="36" spans="2:14" ht="13.5">
      <c r="B36" s="222" t="s">
        <v>201</v>
      </c>
      <c r="C36" s="303" t="s">
        <v>138</v>
      </c>
      <c r="D36" s="157">
        <v>1992</v>
      </c>
      <c r="E36" s="31" t="s">
        <v>139</v>
      </c>
      <c r="F36" s="333">
        <v>4.05</v>
      </c>
      <c r="G36" s="160">
        <f t="shared" si="0"/>
        <v>60.5</v>
      </c>
      <c r="H36" s="161">
        <v>650</v>
      </c>
      <c r="I36" s="40">
        <f t="shared" si="1"/>
        <v>55</v>
      </c>
      <c r="J36" s="161">
        <v>640</v>
      </c>
      <c r="K36" s="40">
        <f t="shared" si="2"/>
        <v>34</v>
      </c>
      <c r="L36" s="162">
        <v>54</v>
      </c>
      <c r="M36" s="163">
        <f t="shared" si="3"/>
        <v>54</v>
      </c>
      <c r="N36" s="334">
        <f t="shared" si="4"/>
        <v>203.5</v>
      </c>
    </row>
    <row r="37" spans="2:14" ht="14.25" thickBot="1">
      <c r="B37" s="222" t="s">
        <v>202</v>
      </c>
      <c r="C37" s="304" t="s">
        <v>142</v>
      </c>
      <c r="D37" s="167">
        <v>1990</v>
      </c>
      <c r="E37" s="323" t="s">
        <v>139</v>
      </c>
      <c r="F37" s="335">
        <v>5.48</v>
      </c>
      <c r="G37" s="170">
        <f t="shared" si="0"/>
        <v>46.19999999999999</v>
      </c>
      <c r="H37" s="171">
        <v>660</v>
      </c>
      <c r="I37" s="54">
        <f t="shared" si="1"/>
        <v>57</v>
      </c>
      <c r="J37" s="171">
        <v>830</v>
      </c>
      <c r="K37" s="54">
        <f t="shared" si="2"/>
        <v>53</v>
      </c>
      <c r="L37" s="172">
        <v>47</v>
      </c>
      <c r="M37" s="173">
        <f t="shared" si="3"/>
        <v>47</v>
      </c>
      <c r="N37" s="334">
        <f t="shared" si="4"/>
        <v>203.2</v>
      </c>
    </row>
    <row r="38" spans="2:14" ht="13.5">
      <c r="B38" s="222" t="s">
        <v>203</v>
      </c>
      <c r="C38" s="305" t="s">
        <v>122</v>
      </c>
      <c r="D38" s="147">
        <v>1992</v>
      </c>
      <c r="E38" s="322" t="s">
        <v>119</v>
      </c>
      <c r="F38" s="336">
        <v>4.71</v>
      </c>
      <c r="G38" s="150">
        <f t="shared" si="0"/>
        <v>53.9</v>
      </c>
      <c r="H38" s="176">
        <v>670</v>
      </c>
      <c r="I38" s="23">
        <f t="shared" si="1"/>
        <v>59</v>
      </c>
      <c r="J38" s="151">
        <v>680</v>
      </c>
      <c r="K38" s="25">
        <f t="shared" si="2"/>
        <v>38</v>
      </c>
      <c r="L38" s="152">
        <v>52</v>
      </c>
      <c r="M38" s="153">
        <f t="shared" si="3"/>
        <v>52</v>
      </c>
      <c r="N38" s="334">
        <f t="shared" si="4"/>
        <v>202.9</v>
      </c>
    </row>
    <row r="39" spans="2:14" ht="13.5">
      <c r="B39" s="222" t="s">
        <v>204</v>
      </c>
      <c r="C39" s="303" t="s">
        <v>120</v>
      </c>
      <c r="D39" s="157">
        <v>1991</v>
      </c>
      <c r="E39" s="323" t="s">
        <v>119</v>
      </c>
      <c r="F39" s="333">
        <v>5.72</v>
      </c>
      <c r="G39" s="160">
        <f t="shared" si="0"/>
        <v>43.8</v>
      </c>
      <c r="H39" s="177">
        <v>660</v>
      </c>
      <c r="I39" s="38">
        <f t="shared" si="1"/>
        <v>57</v>
      </c>
      <c r="J39" s="161">
        <v>760</v>
      </c>
      <c r="K39" s="40">
        <f t="shared" si="2"/>
        <v>46</v>
      </c>
      <c r="L39" s="161">
        <v>53</v>
      </c>
      <c r="M39" s="163">
        <f t="shared" si="3"/>
        <v>53</v>
      </c>
      <c r="N39" s="334">
        <f t="shared" si="4"/>
        <v>199.8</v>
      </c>
    </row>
    <row r="40" spans="2:14" ht="13.5">
      <c r="B40" s="222" t="s">
        <v>205</v>
      </c>
      <c r="C40" s="303" t="s">
        <v>127</v>
      </c>
      <c r="D40" s="157">
        <v>1991</v>
      </c>
      <c r="E40" s="323" t="s">
        <v>124</v>
      </c>
      <c r="F40" s="333">
        <v>4.12</v>
      </c>
      <c r="G40" s="160">
        <f t="shared" si="0"/>
        <v>59.8</v>
      </c>
      <c r="H40" s="177">
        <v>630</v>
      </c>
      <c r="I40" s="38">
        <f t="shared" si="1"/>
        <v>51</v>
      </c>
      <c r="J40" s="161">
        <v>790</v>
      </c>
      <c r="K40" s="40">
        <f t="shared" si="2"/>
        <v>49</v>
      </c>
      <c r="L40" s="162">
        <v>36</v>
      </c>
      <c r="M40" s="163">
        <f t="shared" si="3"/>
        <v>36</v>
      </c>
      <c r="N40" s="334">
        <f t="shared" si="4"/>
        <v>195.8</v>
      </c>
    </row>
    <row r="41" spans="2:14" ht="14.25" thickBot="1">
      <c r="B41" s="222" t="s">
        <v>206</v>
      </c>
      <c r="C41" s="311" t="s">
        <v>123</v>
      </c>
      <c r="D41" s="167">
        <v>1991</v>
      </c>
      <c r="E41" s="324" t="s">
        <v>124</v>
      </c>
      <c r="F41" s="335">
        <v>5.24</v>
      </c>
      <c r="G41" s="170">
        <f t="shared" si="0"/>
        <v>48.599999999999994</v>
      </c>
      <c r="H41" s="179">
        <v>660</v>
      </c>
      <c r="I41" s="52">
        <f t="shared" si="1"/>
        <v>57</v>
      </c>
      <c r="J41" s="171">
        <v>680</v>
      </c>
      <c r="K41" s="54">
        <f t="shared" si="2"/>
        <v>38</v>
      </c>
      <c r="L41" s="172">
        <v>51</v>
      </c>
      <c r="M41" s="173">
        <f t="shared" si="3"/>
        <v>51</v>
      </c>
      <c r="N41" s="334">
        <f t="shared" si="4"/>
        <v>194.6</v>
      </c>
    </row>
    <row r="42" spans="2:14" ht="13.5">
      <c r="B42" s="222" t="s">
        <v>207</v>
      </c>
      <c r="C42" s="306" t="s">
        <v>131</v>
      </c>
      <c r="D42" s="181">
        <v>1990</v>
      </c>
      <c r="E42" s="323" t="s">
        <v>174</v>
      </c>
      <c r="F42" s="336">
        <v>4.76</v>
      </c>
      <c r="G42" s="150">
        <f t="shared" si="0"/>
        <v>53.4</v>
      </c>
      <c r="H42" s="151">
        <v>630</v>
      </c>
      <c r="I42" s="25">
        <f t="shared" si="1"/>
        <v>51</v>
      </c>
      <c r="J42" s="151">
        <v>640</v>
      </c>
      <c r="K42" s="25">
        <f t="shared" si="2"/>
        <v>34</v>
      </c>
      <c r="L42" s="152">
        <v>55</v>
      </c>
      <c r="M42" s="153">
        <f t="shared" si="3"/>
        <v>55</v>
      </c>
      <c r="N42" s="334">
        <f t="shared" si="4"/>
        <v>193.4</v>
      </c>
    </row>
    <row r="43" spans="2:14" ht="13.5">
      <c r="B43" s="222" t="s">
        <v>208</v>
      </c>
      <c r="C43" s="307" t="s">
        <v>108</v>
      </c>
      <c r="D43" s="33">
        <v>1990</v>
      </c>
      <c r="E43" s="323" t="s">
        <v>109</v>
      </c>
      <c r="F43" s="333">
        <v>5.2</v>
      </c>
      <c r="G43" s="160">
        <f t="shared" si="0"/>
        <v>48.99999999999999</v>
      </c>
      <c r="H43" s="161">
        <v>640</v>
      </c>
      <c r="I43" s="40">
        <f t="shared" si="1"/>
        <v>53</v>
      </c>
      <c r="J43" s="161">
        <v>730</v>
      </c>
      <c r="K43" s="40">
        <f t="shared" si="2"/>
        <v>43</v>
      </c>
      <c r="L43" s="162">
        <v>48</v>
      </c>
      <c r="M43" s="163">
        <f t="shared" si="3"/>
        <v>48</v>
      </c>
      <c r="N43" s="334">
        <f t="shared" si="4"/>
        <v>193</v>
      </c>
    </row>
    <row r="44" spans="2:14" ht="13.5">
      <c r="B44" s="222" t="s">
        <v>209</v>
      </c>
      <c r="C44" s="307" t="s">
        <v>132</v>
      </c>
      <c r="D44" s="33">
        <v>1992</v>
      </c>
      <c r="E44" s="323" t="s">
        <v>174</v>
      </c>
      <c r="F44" s="333">
        <v>4.43</v>
      </c>
      <c r="G44" s="160">
        <f t="shared" si="0"/>
        <v>56.7</v>
      </c>
      <c r="H44" s="161">
        <v>600</v>
      </c>
      <c r="I44" s="40">
        <f t="shared" si="1"/>
        <v>45</v>
      </c>
      <c r="J44" s="161">
        <v>710</v>
      </c>
      <c r="K44" s="40">
        <f t="shared" si="2"/>
        <v>41</v>
      </c>
      <c r="L44" s="162">
        <v>49</v>
      </c>
      <c r="M44" s="163">
        <f t="shared" si="3"/>
        <v>49</v>
      </c>
      <c r="N44" s="334">
        <f t="shared" si="4"/>
        <v>191.7</v>
      </c>
    </row>
    <row r="45" spans="2:14" ht="14.25" thickBot="1">
      <c r="B45" s="222" t="s">
        <v>210</v>
      </c>
      <c r="C45" s="303" t="s">
        <v>115</v>
      </c>
      <c r="D45" s="185">
        <v>1990</v>
      </c>
      <c r="E45" s="324" t="s">
        <v>114</v>
      </c>
      <c r="F45" s="335">
        <v>6.26</v>
      </c>
      <c r="G45" s="170">
        <f t="shared" si="0"/>
        <v>38.4</v>
      </c>
      <c r="H45" s="171">
        <v>700</v>
      </c>
      <c r="I45" s="54">
        <f t="shared" si="1"/>
        <v>65</v>
      </c>
      <c r="J45" s="171">
        <v>710</v>
      </c>
      <c r="K45" s="54">
        <f t="shared" si="2"/>
        <v>41</v>
      </c>
      <c r="L45" s="172">
        <v>45</v>
      </c>
      <c r="M45" s="173">
        <f t="shared" si="3"/>
        <v>45</v>
      </c>
      <c r="N45" s="334">
        <f t="shared" si="4"/>
        <v>189.4</v>
      </c>
    </row>
    <row r="46" spans="2:14" ht="13.5">
      <c r="B46" s="222" t="s">
        <v>211</v>
      </c>
      <c r="C46" s="309" t="s">
        <v>151</v>
      </c>
      <c r="D46" s="18">
        <v>1992</v>
      </c>
      <c r="E46" s="31" t="s">
        <v>148</v>
      </c>
      <c r="F46" s="337">
        <v>4.8</v>
      </c>
      <c r="G46" s="189">
        <f t="shared" si="0"/>
        <v>53</v>
      </c>
      <c r="H46" s="190">
        <v>640</v>
      </c>
      <c r="I46" s="191">
        <f t="shared" si="1"/>
        <v>53</v>
      </c>
      <c r="J46" s="192">
        <v>720</v>
      </c>
      <c r="K46" s="193">
        <f t="shared" si="2"/>
        <v>42</v>
      </c>
      <c r="L46" s="190">
        <v>41</v>
      </c>
      <c r="M46" s="194">
        <f t="shared" si="3"/>
        <v>41</v>
      </c>
      <c r="N46" s="334">
        <f t="shared" si="4"/>
        <v>189</v>
      </c>
    </row>
    <row r="47" spans="2:14" ht="13.5">
      <c r="B47" s="222" t="s">
        <v>212</v>
      </c>
      <c r="C47" s="307" t="s">
        <v>140</v>
      </c>
      <c r="D47" s="33">
        <v>1993</v>
      </c>
      <c r="E47" s="31" t="s">
        <v>139</v>
      </c>
      <c r="F47" s="333">
        <v>4.12</v>
      </c>
      <c r="G47" s="196">
        <f t="shared" si="0"/>
        <v>59.8</v>
      </c>
      <c r="H47" s="161">
        <v>630</v>
      </c>
      <c r="I47" s="40">
        <f t="shared" si="1"/>
        <v>51</v>
      </c>
      <c r="J47" s="177">
        <v>590</v>
      </c>
      <c r="K47" s="38">
        <f t="shared" si="2"/>
        <v>29</v>
      </c>
      <c r="L47" s="161">
        <v>47</v>
      </c>
      <c r="M47" s="163">
        <f t="shared" si="3"/>
        <v>47</v>
      </c>
      <c r="N47" s="334">
        <f t="shared" si="4"/>
        <v>186.8</v>
      </c>
    </row>
    <row r="48" spans="2:14" ht="13.5">
      <c r="B48" s="222" t="s">
        <v>213</v>
      </c>
      <c r="C48" s="307" t="s">
        <v>157</v>
      </c>
      <c r="D48" s="33">
        <v>1992</v>
      </c>
      <c r="E48" s="31" t="s">
        <v>173</v>
      </c>
      <c r="F48" s="333">
        <v>4.89</v>
      </c>
      <c r="G48" s="196">
        <f t="shared" si="0"/>
        <v>52.1</v>
      </c>
      <c r="H48" s="161">
        <v>650</v>
      </c>
      <c r="I48" s="40">
        <f t="shared" si="1"/>
        <v>55</v>
      </c>
      <c r="J48" s="177">
        <v>580</v>
      </c>
      <c r="K48" s="38">
        <f t="shared" si="2"/>
        <v>28</v>
      </c>
      <c r="L48" s="161">
        <v>45</v>
      </c>
      <c r="M48" s="163">
        <f t="shared" si="3"/>
        <v>45</v>
      </c>
      <c r="N48" s="334">
        <f t="shared" si="4"/>
        <v>180.1</v>
      </c>
    </row>
    <row r="49" spans="2:14" ht="14.25" thickBot="1">
      <c r="B49" s="222" t="s">
        <v>214</v>
      </c>
      <c r="C49" s="307" t="s">
        <v>130</v>
      </c>
      <c r="D49" s="198">
        <v>1990</v>
      </c>
      <c r="E49" s="323" t="s">
        <v>174</v>
      </c>
      <c r="F49" s="338">
        <v>7.42</v>
      </c>
      <c r="G49" s="201">
        <f t="shared" si="0"/>
        <v>26.799999999999997</v>
      </c>
      <c r="H49" s="202">
        <v>680</v>
      </c>
      <c r="I49" s="203">
        <f t="shared" si="1"/>
        <v>61</v>
      </c>
      <c r="J49" s="204">
        <v>740</v>
      </c>
      <c r="K49" s="205">
        <f t="shared" si="2"/>
        <v>44</v>
      </c>
      <c r="L49" s="202">
        <v>47</v>
      </c>
      <c r="M49" s="206">
        <f t="shared" si="3"/>
        <v>47</v>
      </c>
      <c r="N49" s="334">
        <f t="shared" si="4"/>
        <v>178.8</v>
      </c>
    </row>
    <row r="50" spans="2:14" ht="13.5">
      <c r="B50" s="222" t="s">
        <v>215</v>
      </c>
      <c r="C50" s="309" t="s">
        <v>133</v>
      </c>
      <c r="D50" s="181">
        <v>1992</v>
      </c>
      <c r="E50" s="322" t="s">
        <v>134</v>
      </c>
      <c r="F50" s="336">
        <v>5.33</v>
      </c>
      <c r="G50" s="150">
        <f t="shared" si="0"/>
        <v>47.699999999999996</v>
      </c>
      <c r="H50" s="151">
        <v>610</v>
      </c>
      <c r="I50" s="25">
        <f t="shared" si="1"/>
        <v>47</v>
      </c>
      <c r="J50" s="151">
        <v>570</v>
      </c>
      <c r="K50" s="25">
        <f t="shared" si="2"/>
        <v>27</v>
      </c>
      <c r="L50" s="152">
        <v>55</v>
      </c>
      <c r="M50" s="153">
        <f t="shared" si="3"/>
        <v>55</v>
      </c>
      <c r="N50" s="334">
        <f t="shared" si="4"/>
        <v>176.7</v>
      </c>
    </row>
    <row r="51" spans="2:14" ht="13.5">
      <c r="B51" s="222" t="s">
        <v>216</v>
      </c>
      <c r="C51" s="307" t="s">
        <v>121</v>
      </c>
      <c r="D51" s="210">
        <v>1992</v>
      </c>
      <c r="E51" s="323" t="s">
        <v>119</v>
      </c>
      <c r="F51" s="333">
        <v>4.07</v>
      </c>
      <c r="G51" s="160">
        <f t="shared" si="0"/>
        <v>60.3</v>
      </c>
      <c r="H51" s="161">
        <v>620</v>
      </c>
      <c r="I51" s="40">
        <f t="shared" si="1"/>
        <v>49</v>
      </c>
      <c r="J51" s="161">
        <v>560</v>
      </c>
      <c r="K51" s="40">
        <f t="shared" si="2"/>
        <v>26</v>
      </c>
      <c r="L51" s="162">
        <v>41</v>
      </c>
      <c r="M51" s="163">
        <f t="shared" si="3"/>
        <v>41</v>
      </c>
      <c r="N51" s="334">
        <f t="shared" si="4"/>
        <v>176.3</v>
      </c>
    </row>
    <row r="52" spans="2:14" ht="13.5">
      <c r="B52" s="222" t="s">
        <v>217</v>
      </c>
      <c r="C52" s="307" t="s">
        <v>137</v>
      </c>
      <c r="D52" s="210">
        <v>1992</v>
      </c>
      <c r="E52" s="323" t="s">
        <v>134</v>
      </c>
      <c r="F52" s="333">
        <v>8.35</v>
      </c>
      <c r="G52" s="160">
        <f t="shared" si="0"/>
        <v>17.5</v>
      </c>
      <c r="H52" s="161">
        <v>690</v>
      </c>
      <c r="I52" s="40">
        <f t="shared" si="1"/>
        <v>63</v>
      </c>
      <c r="J52" s="161">
        <v>700</v>
      </c>
      <c r="K52" s="40">
        <f t="shared" si="2"/>
        <v>40</v>
      </c>
      <c r="L52" s="162">
        <v>52</v>
      </c>
      <c r="M52" s="163">
        <f t="shared" si="3"/>
        <v>52</v>
      </c>
      <c r="N52" s="334">
        <f t="shared" si="4"/>
        <v>172.5</v>
      </c>
    </row>
    <row r="53" spans="2:14" ht="14.25" thickBot="1">
      <c r="B53" s="222" t="s">
        <v>218</v>
      </c>
      <c r="C53" s="310" t="s">
        <v>116</v>
      </c>
      <c r="D53" s="185">
        <v>1992</v>
      </c>
      <c r="E53" s="324" t="s">
        <v>114</v>
      </c>
      <c r="F53" s="335">
        <v>5.55</v>
      </c>
      <c r="G53" s="170">
        <f t="shared" si="0"/>
        <v>45.5</v>
      </c>
      <c r="H53" s="171">
        <v>580</v>
      </c>
      <c r="I53" s="54">
        <f t="shared" si="1"/>
        <v>41</v>
      </c>
      <c r="J53" s="171">
        <v>610</v>
      </c>
      <c r="K53" s="54">
        <f t="shared" si="2"/>
        <v>31</v>
      </c>
      <c r="L53" s="172">
        <v>54</v>
      </c>
      <c r="M53" s="173">
        <f t="shared" si="3"/>
        <v>54</v>
      </c>
      <c r="N53" s="334">
        <f t="shared" si="4"/>
        <v>171.5</v>
      </c>
    </row>
    <row r="54" spans="2:14" ht="13.5">
      <c r="B54" s="222" t="s">
        <v>219</v>
      </c>
      <c r="C54" s="309" t="s">
        <v>125</v>
      </c>
      <c r="D54" s="181">
        <v>1991</v>
      </c>
      <c r="E54" s="323" t="s">
        <v>124</v>
      </c>
      <c r="F54" s="336">
        <v>4.53</v>
      </c>
      <c r="G54" s="150">
        <f t="shared" si="0"/>
        <v>55.699999999999996</v>
      </c>
      <c r="H54" s="176">
        <v>600</v>
      </c>
      <c r="I54" s="23">
        <f t="shared" si="1"/>
        <v>45</v>
      </c>
      <c r="J54" s="151">
        <v>630</v>
      </c>
      <c r="K54" s="25">
        <f t="shared" si="2"/>
        <v>33</v>
      </c>
      <c r="L54" s="152">
        <v>35</v>
      </c>
      <c r="M54" s="153">
        <f t="shared" si="3"/>
        <v>35</v>
      </c>
      <c r="N54" s="334">
        <f t="shared" si="4"/>
        <v>168.7</v>
      </c>
    </row>
    <row r="55" spans="2:14" ht="13.5">
      <c r="B55" s="222" t="s">
        <v>220</v>
      </c>
      <c r="C55" s="307" t="s">
        <v>117</v>
      </c>
      <c r="D55" s="210">
        <v>1990</v>
      </c>
      <c r="E55" s="323" t="s">
        <v>114</v>
      </c>
      <c r="F55" s="333">
        <v>6.43</v>
      </c>
      <c r="G55" s="160">
        <f t="shared" si="0"/>
        <v>36.7</v>
      </c>
      <c r="H55" s="177">
        <v>620</v>
      </c>
      <c r="I55" s="38">
        <f t="shared" si="1"/>
        <v>49</v>
      </c>
      <c r="J55" s="161">
        <v>630</v>
      </c>
      <c r="K55" s="40">
        <f t="shared" si="2"/>
        <v>33</v>
      </c>
      <c r="L55" s="162">
        <v>39</v>
      </c>
      <c r="M55" s="163">
        <f t="shared" si="3"/>
        <v>39</v>
      </c>
      <c r="N55" s="334">
        <f t="shared" si="4"/>
        <v>157.7</v>
      </c>
    </row>
    <row r="56" spans="2:14" ht="13.5">
      <c r="B56" s="222" t="s">
        <v>221</v>
      </c>
      <c r="C56" s="307" t="s">
        <v>166</v>
      </c>
      <c r="D56" s="210">
        <v>1991</v>
      </c>
      <c r="E56" s="31" t="s">
        <v>164</v>
      </c>
      <c r="F56" s="333">
        <v>5.02</v>
      </c>
      <c r="G56" s="160">
        <f t="shared" si="0"/>
        <v>50.8</v>
      </c>
      <c r="H56" s="177">
        <v>630</v>
      </c>
      <c r="I56" s="38">
        <f t="shared" si="1"/>
        <v>51</v>
      </c>
      <c r="J56" s="161">
        <v>430</v>
      </c>
      <c r="K56" s="40">
        <f t="shared" si="2"/>
        <v>13</v>
      </c>
      <c r="L56" s="162">
        <v>36</v>
      </c>
      <c r="M56" s="163">
        <f t="shared" si="3"/>
        <v>36</v>
      </c>
      <c r="N56" s="334">
        <f t="shared" si="4"/>
        <v>150.8</v>
      </c>
    </row>
    <row r="57" spans="2:14" ht="14.25" thickBot="1">
      <c r="B57" s="224" t="s">
        <v>222</v>
      </c>
      <c r="C57" s="312" t="s">
        <v>147</v>
      </c>
      <c r="D57" s="313">
        <v>1991</v>
      </c>
      <c r="E57" s="327" t="s">
        <v>148</v>
      </c>
      <c r="F57" s="339" t="s">
        <v>149</v>
      </c>
      <c r="G57" s="314">
        <f t="shared" si="0"/>
        <v>0</v>
      </c>
      <c r="H57" s="315">
        <v>0</v>
      </c>
      <c r="I57" s="316">
        <f t="shared" si="1"/>
        <v>0</v>
      </c>
      <c r="J57" s="317">
        <v>740</v>
      </c>
      <c r="K57" s="318">
        <f t="shared" si="2"/>
        <v>44</v>
      </c>
      <c r="L57" s="319">
        <v>0</v>
      </c>
      <c r="M57" s="320">
        <f t="shared" si="3"/>
        <v>0</v>
      </c>
      <c r="N57" s="340">
        <f t="shared" si="4"/>
        <v>44</v>
      </c>
    </row>
  </sheetData>
  <sheetProtection/>
  <mergeCells count="12">
    <mergeCell ref="B8:B9"/>
    <mergeCell ref="C8:C9"/>
    <mergeCell ref="D8:D9"/>
    <mergeCell ref="E8:E9"/>
    <mergeCell ref="A1:N1"/>
    <mergeCell ref="A3:K3"/>
    <mergeCell ref="A4:C4"/>
    <mergeCell ref="A5:C5"/>
    <mergeCell ref="F8:G8"/>
    <mergeCell ref="H8:I8"/>
    <mergeCell ref="J8:K8"/>
    <mergeCell ref="L8:M8"/>
  </mergeCells>
  <printOptions/>
  <pageMargins left="0.19652777777777777" right="0.19652777777777777" top="0.24027777777777778" bottom="0.1902777777777778" header="0.5118055555555556" footer="0.5118055555555556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:A16384"/>
    </sheetView>
  </sheetViews>
  <sheetFormatPr defaultColWidth="11.57421875" defaultRowHeight="15"/>
  <cols>
    <col min="1" max="1" width="4.8515625" style="0" customWidth="1"/>
    <col min="2" max="2" width="17.28125" style="0" customWidth="1"/>
    <col min="3" max="3" width="8.7109375" style="0" customWidth="1"/>
    <col min="4" max="4" width="46.57421875" style="0" customWidth="1"/>
    <col min="5" max="5" width="6.140625" style="0" customWidth="1"/>
    <col min="6" max="6" width="7.8515625" style="0" customWidth="1"/>
  </cols>
  <sheetData>
    <row r="1" spans="1:6" ht="14.25" thickBot="1">
      <c r="A1" s="213"/>
      <c r="B1" s="214" t="s">
        <v>105</v>
      </c>
      <c r="C1" s="215"/>
      <c r="D1" s="216"/>
      <c r="E1" s="217"/>
      <c r="F1" s="104"/>
    </row>
    <row r="2" spans="1:6" ht="13.5" customHeight="1" thickBot="1">
      <c r="A2" s="581" t="s">
        <v>1</v>
      </c>
      <c r="B2" s="582" t="s">
        <v>2</v>
      </c>
      <c r="C2" s="583" t="s">
        <v>3</v>
      </c>
      <c r="D2" s="584" t="s">
        <v>4</v>
      </c>
      <c r="E2" s="585" t="s">
        <v>96</v>
      </c>
      <c r="F2" s="585"/>
    </row>
    <row r="3" spans="1:6" ht="14.25" thickBot="1">
      <c r="A3" s="581"/>
      <c r="B3" s="582"/>
      <c r="C3" s="583"/>
      <c r="D3" s="584"/>
      <c r="E3" s="252" t="s">
        <v>13</v>
      </c>
      <c r="F3" s="253" t="s">
        <v>14</v>
      </c>
    </row>
    <row r="4" spans="1:6" ht="13.5">
      <c r="A4" s="260">
        <f aca="true" t="shared" si="0" ref="A4:A51">RANK(F4,F$4:F$51)</f>
        <v>1</v>
      </c>
      <c r="B4" s="261" t="s">
        <v>146</v>
      </c>
      <c r="C4" s="262">
        <v>1990</v>
      </c>
      <c r="D4" s="269" t="s">
        <v>172</v>
      </c>
      <c r="E4" s="273">
        <v>3</v>
      </c>
      <c r="F4" s="274">
        <f aca="true" t="shared" si="1" ref="F4:F51">IF(E4&gt;10.1,0,(IF(E4=0,0,(10.1-E4)*10)))</f>
        <v>71</v>
      </c>
    </row>
    <row r="5" spans="1:6" ht="13.5">
      <c r="A5" s="263">
        <f t="shared" si="0"/>
        <v>2</v>
      </c>
      <c r="B5" s="255" t="s">
        <v>128</v>
      </c>
      <c r="C5" s="256">
        <v>1990</v>
      </c>
      <c r="D5" s="270" t="s">
        <v>129</v>
      </c>
      <c r="E5" s="275">
        <v>3.08</v>
      </c>
      <c r="F5" s="276">
        <f t="shared" si="1"/>
        <v>70.19999999999999</v>
      </c>
    </row>
    <row r="6" spans="1:6" ht="13.5">
      <c r="A6" s="263">
        <f t="shared" si="0"/>
        <v>3</v>
      </c>
      <c r="B6" s="255" t="s">
        <v>145</v>
      </c>
      <c r="C6" s="256">
        <v>1991</v>
      </c>
      <c r="D6" s="271" t="s">
        <v>172</v>
      </c>
      <c r="E6" s="275">
        <v>3.15</v>
      </c>
      <c r="F6" s="276">
        <f t="shared" si="1"/>
        <v>69.5</v>
      </c>
    </row>
    <row r="7" spans="1:6" ht="13.5">
      <c r="A7" s="263">
        <f t="shared" si="0"/>
        <v>4</v>
      </c>
      <c r="B7" s="255" t="s">
        <v>143</v>
      </c>
      <c r="C7" s="256">
        <v>1992</v>
      </c>
      <c r="D7" s="271" t="s">
        <v>172</v>
      </c>
      <c r="E7" s="275">
        <v>3.2</v>
      </c>
      <c r="F7" s="276">
        <f t="shared" si="1"/>
        <v>69</v>
      </c>
    </row>
    <row r="8" spans="1:6" ht="13.5">
      <c r="A8" s="263">
        <f t="shared" si="0"/>
        <v>5</v>
      </c>
      <c r="B8" s="255" t="s">
        <v>135</v>
      </c>
      <c r="C8" s="256">
        <v>1991</v>
      </c>
      <c r="D8" s="270" t="s">
        <v>134</v>
      </c>
      <c r="E8" s="275">
        <v>3.32</v>
      </c>
      <c r="F8" s="276">
        <f t="shared" si="1"/>
        <v>67.8</v>
      </c>
    </row>
    <row r="9" spans="1:6" ht="13.5">
      <c r="A9" s="263">
        <f t="shared" si="0"/>
        <v>6</v>
      </c>
      <c r="B9" s="255" t="s">
        <v>163</v>
      </c>
      <c r="C9" s="256">
        <v>1992</v>
      </c>
      <c r="D9" s="271" t="s">
        <v>164</v>
      </c>
      <c r="E9" s="275">
        <v>3.38</v>
      </c>
      <c r="F9" s="276">
        <f t="shared" si="1"/>
        <v>67.2</v>
      </c>
    </row>
    <row r="10" spans="1:6" ht="13.5">
      <c r="A10" s="263">
        <f t="shared" si="0"/>
        <v>7</v>
      </c>
      <c r="B10" s="255" t="s">
        <v>161</v>
      </c>
      <c r="C10" s="256">
        <v>1991</v>
      </c>
      <c r="D10" s="271" t="s">
        <v>159</v>
      </c>
      <c r="E10" s="275">
        <v>3.51</v>
      </c>
      <c r="F10" s="276">
        <f t="shared" si="1"/>
        <v>65.9</v>
      </c>
    </row>
    <row r="11" spans="1:6" ht="13.5">
      <c r="A11" s="263">
        <f t="shared" si="0"/>
        <v>8</v>
      </c>
      <c r="B11" s="255" t="s">
        <v>158</v>
      </c>
      <c r="C11" s="256">
        <v>1990</v>
      </c>
      <c r="D11" s="271" t="s">
        <v>159</v>
      </c>
      <c r="E11" s="275">
        <v>3.61</v>
      </c>
      <c r="F11" s="276">
        <f t="shared" si="1"/>
        <v>64.9</v>
      </c>
    </row>
    <row r="12" spans="1:6" ht="13.5">
      <c r="A12" s="263">
        <f t="shared" si="0"/>
        <v>9</v>
      </c>
      <c r="B12" s="255" t="s">
        <v>141</v>
      </c>
      <c r="C12" s="256">
        <v>1990</v>
      </c>
      <c r="D12" s="271" t="s">
        <v>139</v>
      </c>
      <c r="E12" s="275">
        <v>3.66</v>
      </c>
      <c r="F12" s="276">
        <f t="shared" si="1"/>
        <v>64.39999999999999</v>
      </c>
    </row>
    <row r="13" spans="1:6" ht="13.5">
      <c r="A13" s="263">
        <f t="shared" si="0"/>
        <v>10</v>
      </c>
      <c r="B13" s="255" t="s">
        <v>160</v>
      </c>
      <c r="C13" s="256">
        <v>1991</v>
      </c>
      <c r="D13" s="271" t="s">
        <v>159</v>
      </c>
      <c r="E13" s="275">
        <v>3.72</v>
      </c>
      <c r="F13" s="276">
        <f t="shared" si="1"/>
        <v>63.79999999999999</v>
      </c>
    </row>
    <row r="14" spans="1:6" ht="13.5">
      <c r="A14" s="263">
        <f t="shared" si="0"/>
        <v>11</v>
      </c>
      <c r="B14" s="255" t="s">
        <v>110</v>
      </c>
      <c r="C14" s="256">
        <v>1991</v>
      </c>
      <c r="D14" s="270" t="s">
        <v>109</v>
      </c>
      <c r="E14" s="275">
        <v>3.79</v>
      </c>
      <c r="F14" s="276">
        <f t="shared" si="1"/>
        <v>63.099999999999994</v>
      </c>
    </row>
    <row r="15" spans="1:6" ht="13.5">
      <c r="A15" s="263">
        <f t="shared" si="0"/>
        <v>12</v>
      </c>
      <c r="B15" s="255" t="s">
        <v>136</v>
      </c>
      <c r="C15" s="256">
        <v>1989</v>
      </c>
      <c r="D15" s="270" t="s">
        <v>134</v>
      </c>
      <c r="E15" s="275">
        <v>3.81</v>
      </c>
      <c r="F15" s="276">
        <f t="shared" si="1"/>
        <v>62.89999999999999</v>
      </c>
    </row>
    <row r="16" spans="1:6" ht="13.5">
      <c r="A16" s="263">
        <f t="shared" si="0"/>
        <v>13</v>
      </c>
      <c r="B16" s="255" t="s">
        <v>113</v>
      </c>
      <c r="C16" s="256">
        <v>1990</v>
      </c>
      <c r="D16" s="270" t="s">
        <v>114</v>
      </c>
      <c r="E16" s="275">
        <v>3.84</v>
      </c>
      <c r="F16" s="276">
        <f t="shared" si="1"/>
        <v>62.599999999999994</v>
      </c>
    </row>
    <row r="17" spans="1:6" ht="13.5">
      <c r="A17" s="263">
        <f t="shared" si="0"/>
        <v>14</v>
      </c>
      <c r="B17" s="255" t="s">
        <v>126</v>
      </c>
      <c r="C17" s="256">
        <v>1991</v>
      </c>
      <c r="D17" s="270" t="s">
        <v>124</v>
      </c>
      <c r="E17" s="275">
        <v>4.05</v>
      </c>
      <c r="F17" s="276">
        <f t="shared" si="1"/>
        <v>60.5</v>
      </c>
    </row>
    <row r="18" spans="1:6" ht="13.5">
      <c r="A18" s="263">
        <f t="shared" si="0"/>
        <v>14</v>
      </c>
      <c r="B18" s="255" t="s">
        <v>138</v>
      </c>
      <c r="C18" s="256">
        <v>1992</v>
      </c>
      <c r="D18" s="271" t="s">
        <v>139</v>
      </c>
      <c r="E18" s="275">
        <v>4.05</v>
      </c>
      <c r="F18" s="276">
        <f t="shared" si="1"/>
        <v>60.5</v>
      </c>
    </row>
    <row r="19" spans="1:6" ht="13.5">
      <c r="A19" s="263">
        <f t="shared" si="0"/>
        <v>16</v>
      </c>
      <c r="B19" s="255" t="s">
        <v>165</v>
      </c>
      <c r="C19" s="256">
        <v>1992</v>
      </c>
      <c r="D19" s="271" t="s">
        <v>164</v>
      </c>
      <c r="E19" s="275">
        <v>4.06</v>
      </c>
      <c r="F19" s="276">
        <f t="shared" si="1"/>
        <v>60.4</v>
      </c>
    </row>
    <row r="20" spans="1:9" ht="13.5">
      <c r="A20" s="263">
        <f t="shared" si="0"/>
        <v>17</v>
      </c>
      <c r="B20" s="255" t="s">
        <v>121</v>
      </c>
      <c r="C20" s="256">
        <v>1992</v>
      </c>
      <c r="D20" s="270" t="s">
        <v>119</v>
      </c>
      <c r="E20" s="275">
        <v>4.07</v>
      </c>
      <c r="F20" s="276">
        <f t="shared" si="1"/>
        <v>60.3</v>
      </c>
      <c r="H20" s="30"/>
      <c r="I20" s="30"/>
    </row>
    <row r="21" spans="1:9" ht="13.5">
      <c r="A21" s="263">
        <f t="shared" si="0"/>
        <v>18</v>
      </c>
      <c r="B21" s="255" t="s">
        <v>127</v>
      </c>
      <c r="C21" s="256">
        <v>1991</v>
      </c>
      <c r="D21" s="270" t="s">
        <v>124</v>
      </c>
      <c r="E21" s="275">
        <v>4.12</v>
      </c>
      <c r="F21" s="276">
        <f t="shared" si="1"/>
        <v>59.8</v>
      </c>
      <c r="H21" s="30"/>
      <c r="I21" s="30"/>
    </row>
    <row r="22" spans="1:9" ht="13.5">
      <c r="A22" s="263">
        <f t="shared" si="0"/>
        <v>18</v>
      </c>
      <c r="B22" s="255" t="s">
        <v>140</v>
      </c>
      <c r="C22" s="256">
        <v>1993</v>
      </c>
      <c r="D22" s="271" t="s">
        <v>139</v>
      </c>
      <c r="E22" s="275">
        <v>4.12</v>
      </c>
      <c r="F22" s="276">
        <f t="shared" si="1"/>
        <v>59.8</v>
      </c>
      <c r="H22" s="108"/>
      <c r="I22" s="106"/>
    </row>
    <row r="23" spans="1:9" ht="13.5">
      <c r="A23" s="263">
        <f t="shared" si="0"/>
        <v>20</v>
      </c>
      <c r="B23" s="255" t="s">
        <v>150</v>
      </c>
      <c r="C23" s="256">
        <v>1990</v>
      </c>
      <c r="D23" s="271" t="s">
        <v>148</v>
      </c>
      <c r="E23" s="275">
        <v>4.16</v>
      </c>
      <c r="F23" s="276">
        <f t="shared" si="1"/>
        <v>59.39999999999999</v>
      </c>
      <c r="H23" s="108"/>
      <c r="I23" s="106"/>
    </row>
    <row r="24" spans="1:9" ht="13.5">
      <c r="A24" s="263">
        <f t="shared" si="0"/>
        <v>21</v>
      </c>
      <c r="B24" s="255" t="s">
        <v>152</v>
      </c>
      <c r="C24" s="256">
        <v>1990</v>
      </c>
      <c r="D24" s="271" t="s">
        <v>148</v>
      </c>
      <c r="E24" s="275">
        <v>4.2</v>
      </c>
      <c r="F24" s="276">
        <f t="shared" si="1"/>
        <v>58.99999999999999</v>
      </c>
      <c r="H24" s="108"/>
      <c r="I24" s="106"/>
    </row>
    <row r="25" spans="1:9" ht="13.5">
      <c r="A25" s="263">
        <f t="shared" si="0"/>
        <v>22</v>
      </c>
      <c r="B25" s="255" t="s">
        <v>156</v>
      </c>
      <c r="C25" s="256">
        <v>1991</v>
      </c>
      <c r="D25" s="271" t="s">
        <v>154</v>
      </c>
      <c r="E25" s="275">
        <v>4.24</v>
      </c>
      <c r="F25" s="276">
        <f t="shared" si="1"/>
        <v>58.599999999999994</v>
      </c>
      <c r="H25" s="108"/>
      <c r="I25" s="106"/>
    </row>
    <row r="26" spans="1:9" ht="13.5">
      <c r="A26" s="263">
        <f t="shared" si="0"/>
        <v>23</v>
      </c>
      <c r="B26" s="255" t="s">
        <v>132</v>
      </c>
      <c r="C26" s="256">
        <v>1992</v>
      </c>
      <c r="D26" s="270" t="s">
        <v>129</v>
      </c>
      <c r="E26" s="275">
        <v>4.43</v>
      </c>
      <c r="F26" s="276">
        <f t="shared" si="1"/>
        <v>56.7</v>
      </c>
      <c r="H26" s="30"/>
      <c r="I26" s="30"/>
    </row>
    <row r="27" spans="1:6" ht="13.5">
      <c r="A27" s="263">
        <f t="shared" si="0"/>
        <v>24</v>
      </c>
      <c r="B27" s="255" t="s">
        <v>112</v>
      </c>
      <c r="C27" s="256">
        <v>1992</v>
      </c>
      <c r="D27" s="270" t="s">
        <v>109</v>
      </c>
      <c r="E27" s="275">
        <v>4.52</v>
      </c>
      <c r="F27" s="276">
        <f t="shared" si="1"/>
        <v>55.8</v>
      </c>
    </row>
    <row r="28" spans="1:6" ht="13.5">
      <c r="A28" s="263">
        <f t="shared" si="0"/>
        <v>25</v>
      </c>
      <c r="B28" s="255" t="s">
        <v>125</v>
      </c>
      <c r="C28" s="256">
        <v>1991</v>
      </c>
      <c r="D28" s="270" t="s">
        <v>124</v>
      </c>
      <c r="E28" s="275">
        <v>4.53</v>
      </c>
      <c r="F28" s="276">
        <f t="shared" si="1"/>
        <v>55.699999999999996</v>
      </c>
    </row>
    <row r="29" spans="1:6" ht="13.5">
      <c r="A29" s="263">
        <f t="shared" si="0"/>
        <v>26</v>
      </c>
      <c r="B29" s="255" t="s">
        <v>155</v>
      </c>
      <c r="C29" s="256">
        <v>1991</v>
      </c>
      <c r="D29" s="271" t="s">
        <v>154</v>
      </c>
      <c r="E29" s="275">
        <v>4.55</v>
      </c>
      <c r="F29" s="276">
        <f t="shared" si="1"/>
        <v>55.5</v>
      </c>
    </row>
    <row r="30" spans="1:6" ht="13.5">
      <c r="A30" s="263">
        <f t="shared" si="0"/>
        <v>27</v>
      </c>
      <c r="B30" s="255" t="s">
        <v>144</v>
      </c>
      <c r="C30" s="256">
        <v>1992</v>
      </c>
      <c r="D30" s="271" t="s">
        <v>172</v>
      </c>
      <c r="E30" s="275">
        <v>4.56</v>
      </c>
      <c r="F30" s="276">
        <f t="shared" si="1"/>
        <v>55.4</v>
      </c>
    </row>
    <row r="31" spans="1:6" ht="13.5">
      <c r="A31" s="263">
        <f t="shared" si="0"/>
        <v>28</v>
      </c>
      <c r="B31" s="255" t="s">
        <v>118</v>
      </c>
      <c r="C31" s="256">
        <v>1990</v>
      </c>
      <c r="D31" s="270" t="s">
        <v>119</v>
      </c>
      <c r="E31" s="275">
        <v>4.66</v>
      </c>
      <c r="F31" s="276">
        <f t="shared" si="1"/>
        <v>54.39999999999999</v>
      </c>
    </row>
    <row r="32" spans="1:6" ht="13.5">
      <c r="A32" s="263">
        <f t="shared" si="0"/>
        <v>28</v>
      </c>
      <c r="B32" s="255" t="s">
        <v>162</v>
      </c>
      <c r="C32" s="256">
        <v>1991</v>
      </c>
      <c r="D32" s="271" t="s">
        <v>159</v>
      </c>
      <c r="E32" s="275">
        <v>4.66</v>
      </c>
      <c r="F32" s="276">
        <f t="shared" si="1"/>
        <v>54.39999999999999</v>
      </c>
    </row>
    <row r="33" spans="1:6" ht="13.5">
      <c r="A33" s="263">
        <f t="shared" si="0"/>
        <v>30</v>
      </c>
      <c r="B33" s="255" t="s">
        <v>122</v>
      </c>
      <c r="C33" s="256">
        <v>1992</v>
      </c>
      <c r="D33" s="270" t="s">
        <v>119</v>
      </c>
      <c r="E33" s="275">
        <v>4.71</v>
      </c>
      <c r="F33" s="276">
        <f t="shared" si="1"/>
        <v>53.9</v>
      </c>
    </row>
    <row r="34" spans="1:6" ht="13.5">
      <c r="A34" s="263">
        <f t="shared" si="0"/>
        <v>31</v>
      </c>
      <c r="B34" s="255" t="s">
        <v>131</v>
      </c>
      <c r="C34" s="256">
        <v>1990</v>
      </c>
      <c r="D34" s="270" t="s">
        <v>129</v>
      </c>
      <c r="E34" s="275">
        <v>4.76</v>
      </c>
      <c r="F34" s="276">
        <f t="shared" si="1"/>
        <v>53.4</v>
      </c>
    </row>
    <row r="35" spans="1:6" ht="13.5">
      <c r="A35" s="263">
        <f t="shared" si="0"/>
        <v>31</v>
      </c>
      <c r="B35" s="259" t="s">
        <v>153</v>
      </c>
      <c r="C35" s="256">
        <v>1991</v>
      </c>
      <c r="D35" s="271" t="s">
        <v>154</v>
      </c>
      <c r="E35" s="275">
        <v>4.76</v>
      </c>
      <c r="F35" s="276">
        <f t="shared" si="1"/>
        <v>53.4</v>
      </c>
    </row>
    <row r="36" spans="1:6" ht="13.5">
      <c r="A36" s="263">
        <f t="shared" si="0"/>
        <v>33</v>
      </c>
      <c r="B36" s="255" t="s">
        <v>151</v>
      </c>
      <c r="C36" s="256">
        <v>1992</v>
      </c>
      <c r="D36" s="271" t="s">
        <v>148</v>
      </c>
      <c r="E36" s="275">
        <v>4.8</v>
      </c>
      <c r="F36" s="276">
        <f t="shared" si="1"/>
        <v>53</v>
      </c>
    </row>
    <row r="37" spans="1:6" ht="13.5">
      <c r="A37" s="263">
        <f t="shared" si="0"/>
        <v>34</v>
      </c>
      <c r="B37" s="255" t="s">
        <v>157</v>
      </c>
      <c r="C37" s="256">
        <v>1992</v>
      </c>
      <c r="D37" s="271" t="s">
        <v>154</v>
      </c>
      <c r="E37" s="275">
        <v>4.89</v>
      </c>
      <c r="F37" s="276">
        <f t="shared" si="1"/>
        <v>52.1</v>
      </c>
    </row>
    <row r="38" spans="1:6" ht="13.5">
      <c r="A38" s="263">
        <f t="shared" si="0"/>
        <v>35</v>
      </c>
      <c r="B38" s="255" t="s">
        <v>166</v>
      </c>
      <c r="C38" s="256">
        <v>1991</v>
      </c>
      <c r="D38" s="271" t="s">
        <v>164</v>
      </c>
      <c r="E38" s="275">
        <v>5.02</v>
      </c>
      <c r="F38" s="276">
        <f t="shared" si="1"/>
        <v>50.8</v>
      </c>
    </row>
    <row r="39" spans="1:6" ht="13.5">
      <c r="A39" s="263">
        <f t="shared" si="0"/>
        <v>36</v>
      </c>
      <c r="B39" s="255" t="s">
        <v>108</v>
      </c>
      <c r="C39" s="256">
        <v>1990</v>
      </c>
      <c r="D39" s="270" t="s">
        <v>109</v>
      </c>
      <c r="E39" s="275">
        <v>5.2</v>
      </c>
      <c r="F39" s="276">
        <f t="shared" si="1"/>
        <v>48.99999999999999</v>
      </c>
    </row>
    <row r="40" spans="1:6" ht="13.5">
      <c r="A40" s="263">
        <f t="shared" si="0"/>
        <v>37</v>
      </c>
      <c r="B40" s="259" t="s">
        <v>123</v>
      </c>
      <c r="C40" s="256">
        <v>1991</v>
      </c>
      <c r="D40" s="270" t="s">
        <v>124</v>
      </c>
      <c r="E40" s="275">
        <v>5.24</v>
      </c>
      <c r="F40" s="276">
        <f t="shared" si="1"/>
        <v>48.599999999999994</v>
      </c>
    </row>
    <row r="41" spans="1:6" ht="13.5">
      <c r="A41" s="263">
        <f t="shared" si="0"/>
        <v>38</v>
      </c>
      <c r="B41" s="255" t="s">
        <v>111</v>
      </c>
      <c r="C41" s="256">
        <v>1992</v>
      </c>
      <c r="D41" s="270" t="s">
        <v>109</v>
      </c>
      <c r="E41" s="275">
        <v>5.28</v>
      </c>
      <c r="F41" s="276">
        <f t="shared" si="1"/>
        <v>48.199999999999996</v>
      </c>
    </row>
    <row r="42" spans="1:6" ht="13.5">
      <c r="A42" s="263">
        <f t="shared" si="0"/>
        <v>39</v>
      </c>
      <c r="B42" s="255" t="s">
        <v>133</v>
      </c>
      <c r="C42" s="256">
        <v>1992</v>
      </c>
      <c r="D42" s="270" t="s">
        <v>134</v>
      </c>
      <c r="E42" s="275">
        <v>5.33</v>
      </c>
      <c r="F42" s="276">
        <f t="shared" si="1"/>
        <v>47.699999999999996</v>
      </c>
    </row>
    <row r="43" spans="1:6" ht="13.5">
      <c r="A43" s="263">
        <f t="shared" si="0"/>
        <v>40</v>
      </c>
      <c r="B43" s="255" t="s">
        <v>142</v>
      </c>
      <c r="C43" s="256">
        <v>1990</v>
      </c>
      <c r="D43" s="270" t="s">
        <v>139</v>
      </c>
      <c r="E43" s="275">
        <v>5.48</v>
      </c>
      <c r="F43" s="276">
        <f t="shared" si="1"/>
        <v>46.19999999999999</v>
      </c>
    </row>
    <row r="44" spans="1:6" ht="13.5">
      <c r="A44" s="263">
        <f t="shared" si="0"/>
        <v>41</v>
      </c>
      <c r="B44" s="255" t="s">
        <v>116</v>
      </c>
      <c r="C44" s="256">
        <v>1992</v>
      </c>
      <c r="D44" s="270" t="s">
        <v>114</v>
      </c>
      <c r="E44" s="275">
        <v>5.55</v>
      </c>
      <c r="F44" s="276">
        <f t="shared" si="1"/>
        <v>45.5</v>
      </c>
    </row>
    <row r="45" spans="1:6" ht="13.5">
      <c r="A45" s="263">
        <f t="shared" si="0"/>
        <v>42</v>
      </c>
      <c r="B45" s="255" t="s">
        <v>120</v>
      </c>
      <c r="C45" s="256">
        <v>1991</v>
      </c>
      <c r="D45" s="270" t="s">
        <v>119</v>
      </c>
      <c r="E45" s="275">
        <v>5.72</v>
      </c>
      <c r="F45" s="276">
        <f t="shared" si="1"/>
        <v>43.8</v>
      </c>
    </row>
    <row r="46" spans="1:6" ht="13.5">
      <c r="A46" s="263">
        <f t="shared" si="0"/>
        <v>43</v>
      </c>
      <c r="B46" s="255" t="s">
        <v>115</v>
      </c>
      <c r="C46" s="256">
        <v>1990</v>
      </c>
      <c r="D46" s="270" t="s">
        <v>114</v>
      </c>
      <c r="E46" s="275">
        <v>6.26</v>
      </c>
      <c r="F46" s="276">
        <f t="shared" si="1"/>
        <v>38.4</v>
      </c>
    </row>
    <row r="47" spans="1:6" ht="13.5">
      <c r="A47" s="263">
        <f t="shared" si="0"/>
        <v>44</v>
      </c>
      <c r="B47" s="255" t="s">
        <v>117</v>
      </c>
      <c r="C47" s="256">
        <v>1990</v>
      </c>
      <c r="D47" s="270" t="s">
        <v>114</v>
      </c>
      <c r="E47" s="275">
        <v>6.43</v>
      </c>
      <c r="F47" s="276">
        <f t="shared" si="1"/>
        <v>36.7</v>
      </c>
    </row>
    <row r="48" spans="1:6" ht="13.5">
      <c r="A48" s="263">
        <f t="shared" si="0"/>
        <v>45</v>
      </c>
      <c r="B48" s="255" t="s">
        <v>167</v>
      </c>
      <c r="C48" s="256">
        <v>1991</v>
      </c>
      <c r="D48" s="271" t="s">
        <v>164</v>
      </c>
      <c r="E48" s="275">
        <v>6.54</v>
      </c>
      <c r="F48" s="276">
        <f t="shared" si="1"/>
        <v>35.599999999999994</v>
      </c>
    </row>
    <row r="49" spans="1:6" ht="13.5">
      <c r="A49" s="263">
        <f t="shared" si="0"/>
        <v>46</v>
      </c>
      <c r="B49" s="255" t="s">
        <v>130</v>
      </c>
      <c r="C49" s="256">
        <v>1990</v>
      </c>
      <c r="D49" s="270" t="s">
        <v>129</v>
      </c>
      <c r="E49" s="275">
        <v>7.42</v>
      </c>
      <c r="F49" s="276">
        <f t="shared" si="1"/>
        <v>26.799999999999997</v>
      </c>
    </row>
    <row r="50" spans="1:6" ht="13.5">
      <c r="A50" s="263">
        <f t="shared" si="0"/>
        <v>47</v>
      </c>
      <c r="B50" s="255" t="s">
        <v>137</v>
      </c>
      <c r="C50" s="256">
        <v>1992</v>
      </c>
      <c r="D50" s="270" t="s">
        <v>134</v>
      </c>
      <c r="E50" s="275">
        <v>8.35</v>
      </c>
      <c r="F50" s="276">
        <f t="shared" si="1"/>
        <v>17.5</v>
      </c>
    </row>
    <row r="51" spans="1:6" ht="14.25" thickBot="1">
      <c r="A51" s="265">
        <f t="shared" si="0"/>
        <v>48</v>
      </c>
      <c r="B51" s="266" t="s">
        <v>147</v>
      </c>
      <c r="C51" s="267">
        <v>1991</v>
      </c>
      <c r="D51" s="272" t="s">
        <v>148</v>
      </c>
      <c r="E51" s="277" t="s">
        <v>149</v>
      </c>
      <c r="F51" s="278">
        <f t="shared" si="1"/>
        <v>0</v>
      </c>
    </row>
  </sheetData>
  <sheetProtection/>
  <mergeCells count="5">
    <mergeCell ref="E2:F2"/>
    <mergeCell ref="A2:A3"/>
    <mergeCell ref="B2:B3"/>
    <mergeCell ref="C2:C3"/>
    <mergeCell ref="D2:D3"/>
  </mergeCells>
  <printOptions/>
  <pageMargins left="0.29" right="0.53" top="1.0527777777777778" bottom="0.17" header="0.7875" footer="0.17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28125" style="0" customWidth="1"/>
    <col min="2" max="2" width="16.7109375" style="0" customWidth="1"/>
    <col min="3" max="3" width="7.7109375" style="0" customWidth="1"/>
    <col min="4" max="4" width="51.140625" style="0" customWidth="1"/>
  </cols>
  <sheetData>
    <row r="1" spans="1:6" ht="14.25" thickBot="1">
      <c r="A1" s="254"/>
      <c r="B1" s="630" t="s">
        <v>2</v>
      </c>
      <c r="C1" s="632" t="s">
        <v>3</v>
      </c>
      <c r="D1" s="634" t="s">
        <v>4</v>
      </c>
      <c r="E1" s="628" t="s">
        <v>6</v>
      </c>
      <c r="F1" s="629"/>
    </row>
    <row r="2" spans="1:6" ht="15.75" customHeight="1" thickBot="1">
      <c r="A2" s="250"/>
      <c r="B2" s="631"/>
      <c r="C2" s="633"/>
      <c r="D2" s="635"/>
      <c r="E2" s="355" t="s">
        <v>13</v>
      </c>
      <c r="F2" s="356" t="s">
        <v>14</v>
      </c>
    </row>
    <row r="3" spans="1:6" ht="13.5">
      <c r="A3" s="362" t="s">
        <v>175</v>
      </c>
      <c r="B3" s="363" t="s">
        <v>153</v>
      </c>
      <c r="C3" s="364">
        <v>1991</v>
      </c>
      <c r="D3" s="365" t="s">
        <v>173</v>
      </c>
      <c r="E3" s="366">
        <v>740</v>
      </c>
      <c r="F3" s="367">
        <f aca="true" t="shared" si="0" ref="F3:F50">IF(E3&lt;=370,0,IF(E3=380,1,(E3-380)/5+1))</f>
        <v>73</v>
      </c>
    </row>
    <row r="4" spans="1:6" ht="13.5">
      <c r="A4" s="368" t="s">
        <v>176</v>
      </c>
      <c r="B4" s="259" t="s">
        <v>111</v>
      </c>
      <c r="C4" s="357">
        <v>1992</v>
      </c>
      <c r="D4" s="361" t="s">
        <v>109</v>
      </c>
      <c r="E4" s="359">
        <v>720</v>
      </c>
      <c r="F4" s="369">
        <f t="shared" si="0"/>
        <v>69</v>
      </c>
    </row>
    <row r="5" spans="1:6" ht="13.5">
      <c r="A5" s="368" t="s">
        <v>177</v>
      </c>
      <c r="B5" s="259" t="s">
        <v>167</v>
      </c>
      <c r="C5" s="357">
        <v>1991</v>
      </c>
      <c r="D5" s="358" t="s">
        <v>164</v>
      </c>
      <c r="E5" s="359">
        <v>720</v>
      </c>
      <c r="F5" s="369">
        <f t="shared" si="0"/>
        <v>69</v>
      </c>
    </row>
    <row r="6" spans="1:6" ht="13.5">
      <c r="A6" s="368" t="s">
        <v>178</v>
      </c>
      <c r="B6" s="259" t="s">
        <v>128</v>
      </c>
      <c r="C6" s="357">
        <v>1990</v>
      </c>
      <c r="D6" s="361" t="s">
        <v>174</v>
      </c>
      <c r="E6" s="359">
        <v>710</v>
      </c>
      <c r="F6" s="369">
        <f t="shared" si="0"/>
        <v>67</v>
      </c>
    </row>
    <row r="7" spans="1:6" ht="13.5">
      <c r="A7" s="368" t="s">
        <v>179</v>
      </c>
      <c r="B7" s="259" t="s">
        <v>160</v>
      </c>
      <c r="C7" s="357">
        <v>1991</v>
      </c>
      <c r="D7" s="358" t="s">
        <v>159</v>
      </c>
      <c r="E7" s="359">
        <v>710</v>
      </c>
      <c r="F7" s="369">
        <f t="shared" si="0"/>
        <v>67</v>
      </c>
    </row>
    <row r="8" spans="1:6" ht="13.5">
      <c r="A8" s="368" t="s">
        <v>180</v>
      </c>
      <c r="B8" s="259" t="s">
        <v>115</v>
      </c>
      <c r="C8" s="357">
        <v>1990</v>
      </c>
      <c r="D8" s="361" t="s">
        <v>114</v>
      </c>
      <c r="E8" s="359">
        <v>700</v>
      </c>
      <c r="F8" s="369">
        <f t="shared" si="0"/>
        <v>65</v>
      </c>
    </row>
    <row r="9" spans="1:6" ht="13.5">
      <c r="A9" s="368" t="s">
        <v>181</v>
      </c>
      <c r="B9" s="259" t="s">
        <v>145</v>
      </c>
      <c r="C9" s="357">
        <v>1991</v>
      </c>
      <c r="D9" s="358" t="s">
        <v>172</v>
      </c>
      <c r="E9" s="359">
        <v>700</v>
      </c>
      <c r="F9" s="369">
        <f t="shared" si="0"/>
        <v>65</v>
      </c>
    </row>
    <row r="10" spans="1:6" ht="13.5">
      <c r="A10" s="368" t="s">
        <v>182</v>
      </c>
      <c r="B10" s="259" t="s">
        <v>146</v>
      </c>
      <c r="C10" s="357">
        <v>1990</v>
      </c>
      <c r="D10" s="358" t="s">
        <v>172</v>
      </c>
      <c r="E10" s="359">
        <v>700</v>
      </c>
      <c r="F10" s="369">
        <f t="shared" si="0"/>
        <v>65</v>
      </c>
    </row>
    <row r="11" spans="1:6" ht="13.5">
      <c r="A11" s="368" t="s">
        <v>183</v>
      </c>
      <c r="B11" s="259" t="s">
        <v>110</v>
      </c>
      <c r="C11" s="357">
        <v>1991</v>
      </c>
      <c r="D11" s="361" t="s">
        <v>109</v>
      </c>
      <c r="E11" s="359">
        <v>690</v>
      </c>
      <c r="F11" s="369">
        <f t="shared" si="0"/>
        <v>63</v>
      </c>
    </row>
    <row r="12" spans="1:6" ht="13.5">
      <c r="A12" s="368" t="s">
        <v>184</v>
      </c>
      <c r="B12" s="259" t="s">
        <v>136</v>
      </c>
      <c r="C12" s="357">
        <v>1989</v>
      </c>
      <c r="D12" s="361" t="s">
        <v>134</v>
      </c>
      <c r="E12" s="359">
        <v>690</v>
      </c>
      <c r="F12" s="369">
        <f t="shared" si="0"/>
        <v>63</v>
      </c>
    </row>
    <row r="13" spans="1:6" ht="13.5">
      <c r="A13" s="368" t="s">
        <v>185</v>
      </c>
      <c r="B13" s="259" t="s">
        <v>137</v>
      </c>
      <c r="C13" s="357">
        <v>1992</v>
      </c>
      <c r="D13" s="361" t="s">
        <v>134</v>
      </c>
      <c r="E13" s="359">
        <v>690</v>
      </c>
      <c r="F13" s="369">
        <f t="shared" si="0"/>
        <v>63</v>
      </c>
    </row>
    <row r="14" spans="1:6" ht="13.5">
      <c r="A14" s="368" t="s">
        <v>186</v>
      </c>
      <c r="B14" s="259" t="s">
        <v>141</v>
      </c>
      <c r="C14" s="357">
        <v>1990</v>
      </c>
      <c r="D14" s="358" t="s">
        <v>139</v>
      </c>
      <c r="E14" s="359">
        <v>690</v>
      </c>
      <c r="F14" s="369">
        <f t="shared" si="0"/>
        <v>63</v>
      </c>
    </row>
    <row r="15" spans="1:6" ht="13.5">
      <c r="A15" s="368" t="s">
        <v>187</v>
      </c>
      <c r="B15" s="259" t="s">
        <v>112</v>
      </c>
      <c r="C15" s="357">
        <v>1992</v>
      </c>
      <c r="D15" s="361" t="s">
        <v>109</v>
      </c>
      <c r="E15" s="359">
        <v>680</v>
      </c>
      <c r="F15" s="369">
        <f t="shared" si="0"/>
        <v>61</v>
      </c>
    </row>
    <row r="16" spans="1:6" ht="13.5">
      <c r="A16" s="368" t="s">
        <v>188</v>
      </c>
      <c r="B16" s="259" t="s">
        <v>113</v>
      </c>
      <c r="C16" s="357">
        <v>1990</v>
      </c>
      <c r="D16" s="361" t="s">
        <v>114</v>
      </c>
      <c r="E16" s="359">
        <v>680</v>
      </c>
      <c r="F16" s="369">
        <f t="shared" si="0"/>
        <v>61</v>
      </c>
    </row>
    <row r="17" spans="1:6" ht="13.5">
      <c r="A17" s="368" t="s">
        <v>189</v>
      </c>
      <c r="B17" s="259" t="s">
        <v>130</v>
      </c>
      <c r="C17" s="357">
        <v>1990</v>
      </c>
      <c r="D17" s="361" t="s">
        <v>174</v>
      </c>
      <c r="E17" s="359">
        <v>680</v>
      </c>
      <c r="F17" s="369">
        <f t="shared" si="0"/>
        <v>61</v>
      </c>
    </row>
    <row r="18" spans="1:6" ht="13.5">
      <c r="A18" s="368" t="s">
        <v>190</v>
      </c>
      <c r="B18" s="259" t="s">
        <v>143</v>
      </c>
      <c r="C18" s="357">
        <v>1992</v>
      </c>
      <c r="D18" s="358" t="s">
        <v>172</v>
      </c>
      <c r="E18" s="359">
        <v>680</v>
      </c>
      <c r="F18" s="369">
        <f t="shared" si="0"/>
        <v>61</v>
      </c>
    </row>
    <row r="19" spans="1:6" ht="13.5">
      <c r="A19" s="368" t="s">
        <v>191</v>
      </c>
      <c r="B19" s="259" t="s">
        <v>155</v>
      </c>
      <c r="C19" s="357">
        <v>1991</v>
      </c>
      <c r="D19" s="358" t="s">
        <v>173</v>
      </c>
      <c r="E19" s="359">
        <v>680</v>
      </c>
      <c r="F19" s="369">
        <f t="shared" si="0"/>
        <v>61</v>
      </c>
    </row>
    <row r="20" spans="1:6" ht="13.5">
      <c r="A20" s="368" t="s">
        <v>192</v>
      </c>
      <c r="B20" s="259" t="s">
        <v>122</v>
      </c>
      <c r="C20" s="357">
        <v>1992</v>
      </c>
      <c r="D20" s="361" t="s">
        <v>119</v>
      </c>
      <c r="E20" s="359">
        <v>670</v>
      </c>
      <c r="F20" s="369">
        <f t="shared" si="0"/>
        <v>59</v>
      </c>
    </row>
    <row r="21" spans="1:6" ht="13.5">
      <c r="A21" s="368" t="s">
        <v>193</v>
      </c>
      <c r="B21" s="259" t="s">
        <v>144</v>
      </c>
      <c r="C21" s="357">
        <v>1992</v>
      </c>
      <c r="D21" s="358" t="s">
        <v>172</v>
      </c>
      <c r="E21" s="359">
        <v>670</v>
      </c>
      <c r="F21" s="369">
        <f t="shared" si="0"/>
        <v>59</v>
      </c>
    </row>
    <row r="22" spans="1:6" ht="13.5">
      <c r="A22" s="368" t="s">
        <v>194</v>
      </c>
      <c r="B22" s="259" t="s">
        <v>163</v>
      </c>
      <c r="C22" s="357">
        <v>1992</v>
      </c>
      <c r="D22" s="358" t="s">
        <v>164</v>
      </c>
      <c r="E22" s="359">
        <v>670</v>
      </c>
      <c r="F22" s="369">
        <f t="shared" si="0"/>
        <v>59</v>
      </c>
    </row>
    <row r="23" spans="1:6" ht="13.5">
      <c r="A23" s="368" t="s">
        <v>195</v>
      </c>
      <c r="B23" s="259" t="s">
        <v>118</v>
      </c>
      <c r="C23" s="357">
        <v>1990</v>
      </c>
      <c r="D23" s="361" t="s">
        <v>119</v>
      </c>
      <c r="E23" s="359">
        <v>660</v>
      </c>
      <c r="F23" s="369">
        <f t="shared" si="0"/>
        <v>57</v>
      </c>
    </row>
    <row r="24" spans="1:6" ht="13.5">
      <c r="A24" s="368" t="s">
        <v>196</v>
      </c>
      <c r="B24" s="259" t="s">
        <v>120</v>
      </c>
      <c r="C24" s="357">
        <v>1991</v>
      </c>
      <c r="D24" s="361" t="s">
        <v>119</v>
      </c>
      <c r="E24" s="359">
        <v>660</v>
      </c>
      <c r="F24" s="369">
        <f t="shared" si="0"/>
        <v>57</v>
      </c>
    </row>
    <row r="25" spans="1:6" ht="13.5">
      <c r="A25" s="368" t="s">
        <v>197</v>
      </c>
      <c r="B25" s="259" t="s">
        <v>123</v>
      </c>
      <c r="C25" s="357">
        <v>1991</v>
      </c>
      <c r="D25" s="361" t="s">
        <v>124</v>
      </c>
      <c r="E25" s="359">
        <v>660</v>
      </c>
      <c r="F25" s="369">
        <f t="shared" si="0"/>
        <v>57</v>
      </c>
    </row>
    <row r="26" spans="1:6" ht="13.5">
      <c r="A26" s="368" t="s">
        <v>198</v>
      </c>
      <c r="B26" s="259" t="s">
        <v>142</v>
      </c>
      <c r="C26" s="357">
        <v>1990</v>
      </c>
      <c r="D26" s="361" t="s">
        <v>139</v>
      </c>
      <c r="E26" s="359">
        <v>660</v>
      </c>
      <c r="F26" s="369">
        <f t="shared" si="0"/>
        <v>57</v>
      </c>
    </row>
    <row r="27" spans="1:6" ht="13.5">
      <c r="A27" s="368" t="s">
        <v>199</v>
      </c>
      <c r="B27" s="259" t="s">
        <v>161</v>
      </c>
      <c r="C27" s="357">
        <v>1991</v>
      </c>
      <c r="D27" s="358" t="s">
        <v>159</v>
      </c>
      <c r="E27" s="359">
        <v>660</v>
      </c>
      <c r="F27" s="369">
        <f t="shared" si="0"/>
        <v>57</v>
      </c>
    </row>
    <row r="28" spans="1:6" ht="13.5">
      <c r="A28" s="368" t="s">
        <v>200</v>
      </c>
      <c r="B28" s="259" t="s">
        <v>162</v>
      </c>
      <c r="C28" s="357">
        <v>1991</v>
      </c>
      <c r="D28" s="358" t="s">
        <v>159</v>
      </c>
      <c r="E28" s="359">
        <v>660</v>
      </c>
      <c r="F28" s="369">
        <f t="shared" si="0"/>
        <v>57</v>
      </c>
    </row>
    <row r="29" spans="1:6" ht="13.5">
      <c r="A29" s="368" t="s">
        <v>201</v>
      </c>
      <c r="B29" s="259" t="s">
        <v>126</v>
      </c>
      <c r="C29" s="357">
        <v>1991</v>
      </c>
      <c r="D29" s="361" t="s">
        <v>124</v>
      </c>
      <c r="E29" s="359">
        <v>650</v>
      </c>
      <c r="F29" s="369">
        <f t="shared" si="0"/>
        <v>55</v>
      </c>
    </row>
    <row r="30" spans="1:6" ht="13.5">
      <c r="A30" s="368" t="s">
        <v>202</v>
      </c>
      <c r="B30" s="259" t="s">
        <v>138</v>
      </c>
      <c r="C30" s="357">
        <v>1992</v>
      </c>
      <c r="D30" s="358" t="s">
        <v>139</v>
      </c>
      <c r="E30" s="359">
        <v>650</v>
      </c>
      <c r="F30" s="369">
        <f t="shared" si="0"/>
        <v>55</v>
      </c>
    </row>
    <row r="31" spans="1:6" ht="13.5">
      <c r="A31" s="368" t="s">
        <v>203</v>
      </c>
      <c r="B31" s="259" t="s">
        <v>157</v>
      </c>
      <c r="C31" s="357">
        <v>1992</v>
      </c>
      <c r="D31" s="358" t="s">
        <v>173</v>
      </c>
      <c r="E31" s="359">
        <v>650</v>
      </c>
      <c r="F31" s="369">
        <f t="shared" si="0"/>
        <v>55</v>
      </c>
    </row>
    <row r="32" spans="1:6" ht="13.5">
      <c r="A32" s="368" t="s">
        <v>204</v>
      </c>
      <c r="B32" s="259" t="s">
        <v>165</v>
      </c>
      <c r="C32" s="357">
        <v>1992</v>
      </c>
      <c r="D32" s="358" t="s">
        <v>164</v>
      </c>
      <c r="E32" s="359">
        <v>650</v>
      </c>
      <c r="F32" s="369">
        <f t="shared" si="0"/>
        <v>55</v>
      </c>
    </row>
    <row r="33" spans="1:6" ht="13.5">
      <c r="A33" s="368" t="s">
        <v>205</v>
      </c>
      <c r="B33" s="259" t="s">
        <v>108</v>
      </c>
      <c r="C33" s="357">
        <v>1990</v>
      </c>
      <c r="D33" s="361" t="s">
        <v>109</v>
      </c>
      <c r="E33" s="359">
        <v>640</v>
      </c>
      <c r="F33" s="369">
        <f t="shared" si="0"/>
        <v>53</v>
      </c>
    </row>
    <row r="34" spans="1:6" ht="13.5">
      <c r="A34" s="368" t="s">
        <v>206</v>
      </c>
      <c r="B34" s="259" t="s">
        <v>151</v>
      </c>
      <c r="C34" s="357">
        <v>1992</v>
      </c>
      <c r="D34" s="358" t="s">
        <v>148</v>
      </c>
      <c r="E34" s="359">
        <v>640</v>
      </c>
      <c r="F34" s="369">
        <f t="shared" si="0"/>
        <v>53</v>
      </c>
    </row>
    <row r="35" spans="1:6" ht="13.5">
      <c r="A35" s="368" t="s">
        <v>207</v>
      </c>
      <c r="B35" s="259" t="s">
        <v>152</v>
      </c>
      <c r="C35" s="357">
        <v>1990</v>
      </c>
      <c r="D35" s="358" t="s">
        <v>148</v>
      </c>
      <c r="E35" s="359">
        <v>640</v>
      </c>
      <c r="F35" s="369">
        <f t="shared" si="0"/>
        <v>53</v>
      </c>
    </row>
    <row r="36" spans="1:6" ht="13.5">
      <c r="A36" s="368" t="s">
        <v>208</v>
      </c>
      <c r="B36" s="259" t="s">
        <v>156</v>
      </c>
      <c r="C36" s="357">
        <v>1991</v>
      </c>
      <c r="D36" s="358" t="s">
        <v>173</v>
      </c>
      <c r="E36" s="359">
        <v>640</v>
      </c>
      <c r="F36" s="369">
        <f t="shared" si="0"/>
        <v>53</v>
      </c>
    </row>
    <row r="37" spans="1:6" ht="13.5">
      <c r="A37" s="368" t="s">
        <v>209</v>
      </c>
      <c r="B37" s="259" t="s">
        <v>127</v>
      </c>
      <c r="C37" s="357">
        <v>1991</v>
      </c>
      <c r="D37" s="361" t="s">
        <v>124</v>
      </c>
      <c r="E37" s="359">
        <v>630</v>
      </c>
      <c r="F37" s="369">
        <f t="shared" si="0"/>
        <v>51</v>
      </c>
    </row>
    <row r="38" spans="1:6" ht="13.5">
      <c r="A38" s="368" t="s">
        <v>210</v>
      </c>
      <c r="B38" s="259" t="s">
        <v>131</v>
      </c>
      <c r="C38" s="357">
        <v>1990</v>
      </c>
      <c r="D38" s="361" t="s">
        <v>174</v>
      </c>
      <c r="E38" s="359">
        <v>630</v>
      </c>
      <c r="F38" s="369">
        <f t="shared" si="0"/>
        <v>51</v>
      </c>
    </row>
    <row r="39" spans="1:6" ht="13.5">
      <c r="A39" s="368" t="s">
        <v>211</v>
      </c>
      <c r="B39" s="259" t="s">
        <v>140</v>
      </c>
      <c r="C39" s="357">
        <v>1993</v>
      </c>
      <c r="D39" s="358" t="s">
        <v>139</v>
      </c>
      <c r="E39" s="359">
        <v>630</v>
      </c>
      <c r="F39" s="369">
        <f t="shared" si="0"/>
        <v>51</v>
      </c>
    </row>
    <row r="40" spans="1:6" ht="13.5">
      <c r="A40" s="368" t="s">
        <v>212</v>
      </c>
      <c r="B40" s="259" t="s">
        <v>166</v>
      </c>
      <c r="C40" s="357">
        <v>1991</v>
      </c>
      <c r="D40" s="358" t="s">
        <v>164</v>
      </c>
      <c r="E40" s="359">
        <v>630</v>
      </c>
      <c r="F40" s="369">
        <f t="shared" si="0"/>
        <v>51</v>
      </c>
    </row>
    <row r="41" spans="1:6" ht="13.5">
      <c r="A41" s="368" t="s">
        <v>213</v>
      </c>
      <c r="B41" s="259" t="s">
        <v>117</v>
      </c>
      <c r="C41" s="357">
        <v>1990</v>
      </c>
      <c r="D41" s="361" t="s">
        <v>114</v>
      </c>
      <c r="E41" s="359">
        <v>620</v>
      </c>
      <c r="F41" s="369">
        <f t="shared" si="0"/>
        <v>49</v>
      </c>
    </row>
    <row r="42" spans="1:6" ht="13.5">
      <c r="A42" s="368" t="s">
        <v>214</v>
      </c>
      <c r="B42" s="259" t="s">
        <v>121</v>
      </c>
      <c r="C42" s="357">
        <v>1992</v>
      </c>
      <c r="D42" s="361" t="s">
        <v>119</v>
      </c>
      <c r="E42" s="359">
        <v>620</v>
      </c>
      <c r="F42" s="369">
        <f t="shared" si="0"/>
        <v>49</v>
      </c>
    </row>
    <row r="43" spans="1:6" ht="13.5">
      <c r="A43" s="368" t="s">
        <v>215</v>
      </c>
      <c r="B43" s="259" t="s">
        <v>135</v>
      </c>
      <c r="C43" s="357">
        <v>1991</v>
      </c>
      <c r="D43" s="361" t="s">
        <v>134</v>
      </c>
      <c r="E43" s="359">
        <v>620</v>
      </c>
      <c r="F43" s="369">
        <f t="shared" si="0"/>
        <v>49</v>
      </c>
    </row>
    <row r="44" spans="1:6" ht="13.5">
      <c r="A44" s="368" t="s">
        <v>216</v>
      </c>
      <c r="B44" s="259" t="s">
        <v>150</v>
      </c>
      <c r="C44" s="357">
        <v>1990</v>
      </c>
      <c r="D44" s="358" t="s">
        <v>148</v>
      </c>
      <c r="E44" s="359">
        <v>620</v>
      </c>
      <c r="F44" s="369">
        <f t="shared" si="0"/>
        <v>49</v>
      </c>
    </row>
    <row r="45" spans="1:6" ht="13.5">
      <c r="A45" s="368" t="s">
        <v>217</v>
      </c>
      <c r="B45" s="259" t="s">
        <v>158</v>
      </c>
      <c r="C45" s="357">
        <v>1990</v>
      </c>
      <c r="D45" s="358" t="s">
        <v>159</v>
      </c>
      <c r="E45" s="359">
        <v>620</v>
      </c>
      <c r="F45" s="369">
        <f t="shared" si="0"/>
        <v>49</v>
      </c>
    </row>
    <row r="46" spans="1:6" ht="13.5">
      <c r="A46" s="368" t="s">
        <v>218</v>
      </c>
      <c r="B46" s="259" t="s">
        <v>133</v>
      </c>
      <c r="C46" s="357">
        <v>1992</v>
      </c>
      <c r="D46" s="361" t="s">
        <v>134</v>
      </c>
      <c r="E46" s="359">
        <v>610</v>
      </c>
      <c r="F46" s="369">
        <f t="shared" si="0"/>
        <v>47</v>
      </c>
    </row>
    <row r="47" spans="1:6" ht="13.5">
      <c r="A47" s="368" t="s">
        <v>219</v>
      </c>
      <c r="B47" s="259" t="s">
        <v>125</v>
      </c>
      <c r="C47" s="357">
        <v>1991</v>
      </c>
      <c r="D47" s="361" t="s">
        <v>124</v>
      </c>
      <c r="E47" s="359">
        <v>600</v>
      </c>
      <c r="F47" s="369">
        <f t="shared" si="0"/>
        <v>45</v>
      </c>
    </row>
    <row r="48" spans="1:6" ht="13.5">
      <c r="A48" s="368" t="s">
        <v>220</v>
      </c>
      <c r="B48" s="259" t="s">
        <v>132</v>
      </c>
      <c r="C48" s="357">
        <v>1992</v>
      </c>
      <c r="D48" s="361" t="s">
        <v>174</v>
      </c>
      <c r="E48" s="359">
        <v>600</v>
      </c>
      <c r="F48" s="369">
        <f t="shared" si="0"/>
        <v>45</v>
      </c>
    </row>
    <row r="49" spans="1:6" ht="13.5">
      <c r="A49" s="368" t="s">
        <v>221</v>
      </c>
      <c r="B49" s="259" t="s">
        <v>116</v>
      </c>
      <c r="C49" s="357">
        <v>1992</v>
      </c>
      <c r="D49" s="361" t="s">
        <v>114</v>
      </c>
      <c r="E49" s="359">
        <v>580</v>
      </c>
      <c r="F49" s="369">
        <f t="shared" si="0"/>
        <v>41</v>
      </c>
    </row>
    <row r="50" spans="1:6" ht="14.25" thickBot="1">
      <c r="A50" s="370" t="s">
        <v>222</v>
      </c>
      <c r="B50" s="371" t="s">
        <v>147</v>
      </c>
      <c r="C50" s="372">
        <v>1991</v>
      </c>
      <c r="D50" s="373" t="s">
        <v>148</v>
      </c>
      <c r="E50" s="374">
        <v>0</v>
      </c>
      <c r="F50" s="375">
        <f t="shared" si="0"/>
        <v>0</v>
      </c>
    </row>
  </sheetData>
  <sheetProtection/>
  <mergeCells count="4">
    <mergeCell ref="E1:F1"/>
    <mergeCell ref="B1:B2"/>
    <mergeCell ref="C1:C2"/>
    <mergeCell ref="D1:D2"/>
  </mergeCells>
  <printOptions/>
  <pageMargins left="0.32" right="0.24" top="1" bottom="0.31" header="0.4921259845" footer="0.17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7.8515625" style="0" customWidth="1"/>
    <col min="4" max="4" width="49.140625" style="0" customWidth="1"/>
  </cols>
  <sheetData>
    <row r="1" spans="1:6" ht="14.25" thickBot="1">
      <c r="A1" s="254"/>
      <c r="B1" s="630" t="s">
        <v>2</v>
      </c>
      <c r="C1" s="632" t="s">
        <v>3</v>
      </c>
      <c r="D1" s="634" t="s">
        <v>4</v>
      </c>
      <c r="E1" s="636" t="s">
        <v>106</v>
      </c>
      <c r="F1" s="637"/>
    </row>
    <row r="2" spans="1:6" ht="14.25" thickBot="1">
      <c r="A2" s="250"/>
      <c r="B2" s="631"/>
      <c r="C2" s="633"/>
      <c r="D2" s="635"/>
      <c r="E2" s="344" t="s">
        <v>13</v>
      </c>
      <c r="F2" s="345" t="s">
        <v>14</v>
      </c>
    </row>
    <row r="3" spans="1:6" ht="13.5">
      <c r="A3" s="260" t="s">
        <v>175</v>
      </c>
      <c r="B3" s="261" t="s">
        <v>143</v>
      </c>
      <c r="C3" s="262">
        <v>1992</v>
      </c>
      <c r="D3" s="348" t="s">
        <v>172</v>
      </c>
      <c r="E3" s="349">
        <v>930</v>
      </c>
      <c r="F3" s="350">
        <f aca="true" t="shared" si="0" ref="F3:F50">IF(E3&gt;300,(E3-300)/10*1,0)</f>
        <v>63</v>
      </c>
    </row>
    <row r="4" spans="1:6" ht="13.5">
      <c r="A4" s="263" t="s">
        <v>176</v>
      </c>
      <c r="B4" s="255" t="s">
        <v>113</v>
      </c>
      <c r="C4" s="256">
        <v>1990</v>
      </c>
      <c r="D4" s="258" t="s">
        <v>114</v>
      </c>
      <c r="E4" s="346">
        <v>920</v>
      </c>
      <c r="F4" s="351">
        <f t="shared" si="0"/>
        <v>62</v>
      </c>
    </row>
    <row r="5" spans="1:6" ht="13.5">
      <c r="A5" s="263" t="s">
        <v>177</v>
      </c>
      <c r="B5" s="255" t="s">
        <v>111</v>
      </c>
      <c r="C5" s="256">
        <v>1992</v>
      </c>
      <c r="D5" s="258" t="s">
        <v>109</v>
      </c>
      <c r="E5" s="346">
        <v>860</v>
      </c>
      <c r="F5" s="351">
        <f t="shared" si="0"/>
        <v>56</v>
      </c>
    </row>
    <row r="6" spans="1:6" ht="13.5">
      <c r="A6" s="263" t="s">
        <v>178</v>
      </c>
      <c r="B6" s="255" t="s">
        <v>155</v>
      </c>
      <c r="C6" s="256">
        <v>1991</v>
      </c>
      <c r="D6" s="257" t="s">
        <v>173</v>
      </c>
      <c r="E6" s="346">
        <v>860</v>
      </c>
      <c r="F6" s="351">
        <f t="shared" si="0"/>
        <v>56</v>
      </c>
    </row>
    <row r="7" spans="1:6" ht="13.5">
      <c r="A7" s="263" t="s">
        <v>179</v>
      </c>
      <c r="B7" s="255" t="s">
        <v>112</v>
      </c>
      <c r="C7" s="256">
        <v>1992</v>
      </c>
      <c r="D7" s="258" t="s">
        <v>109</v>
      </c>
      <c r="E7" s="346">
        <v>840</v>
      </c>
      <c r="F7" s="351">
        <f t="shared" si="0"/>
        <v>54</v>
      </c>
    </row>
    <row r="8" spans="1:6" ht="13.5">
      <c r="A8" s="263" t="s">
        <v>180</v>
      </c>
      <c r="B8" s="255" t="s">
        <v>167</v>
      </c>
      <c r="C8" s="256">
        <v>1991</v>
      </c>
      <c r="D8" s="257" t="s">
        <v>164</v>
      </c>
      <c r="E8" s="346">
        <v>840</v>
      </c>
      <c r="F8" s="351">
        <f t="shared" si="0"/>
        <v>54</v>
      </c>
    </row>
    <row r="9" spans="1:6" ht="13.5">
      <c r="A9" s="263" t="s">
        <v>181</v>
      </c>
      <c r="B9" s="255" t="s">
        <v>142</v>
      </c>
      <c r="C9" s="256">
        <v>1990</v>
      </c>
      <c r="D9" s="258" t="s">
        <v>139</v>
      </c>
      <c r="E9" s="346">
        <v>830</v>
      </c>
      <c r="F9" s="351">
        <f t="shared" si="0"/>
        <v>53</v>
      </c>
    </row>
    <row r="10" spans="1:6" ht="13.5">
      <c r="A10" s="263" t="s">
        <v>182</v>
      </c>
      <c r="B10" s="255" t="s">
        <v>150</v>
      </c>
      <c r="C10" s="256">
        <v>1990</v>
      </c>
      <c r="D10" s="257" t="s">
        <v>148</v>
      </c>
      <c r="E10" s="346">
        <v>820</v>
      </c>
      <c r="F10" s="351">
        <f t="shared" si="0"/>
        <v>52</v>
      </c>
    </row>
    <row r="11" spans="1:6" ht="13.5">
      <c r="A11" s="263" t="s">
        <v>183</v>
      </c>
      <c r="B11" s="255" t="s">
        <v>160</v>
      </c>
      <c r="C11" s="256">
        <v>1991</v>
      </c>
      <c r="D11" s="257" t="s">
        <v>159</v>
      </c>
      <c r="E11" s="346">
        <v>810</v>
      </c>
      <c r="F11" s="351">
        <f t="shared" si="0"/>
        <v>51</v>
      </c>
    </row>
    <row r="12" spans="1:6" ht="13.5">
      <c r="A12" s="263" t="s">
        <v>184</v>
      </c>
      <c r="B12" s="255" t="s">
        <v>144</v>
      </c>
      <c r="C12" s="256">
        <v>1992</v>
      </c>
      <c r="D12" s="257" t="s">
        <v>172</v>
      </c>
      <c r="E12" s="346">
        <v>800</v>
      </c>
      <c r="F12" s="351">
        <f t="shared" si="0"/>
        <v>50</v>
      </c>
    </row>
    <row r="13" spans="1:6" ht="13.5">
      <c r="A13" s="263" t="s">
        <v>185</v>
      </c>
      <c r="B13" s="255" t="s">
        <v>118</v>
      </c>
      <c r="C13" s="256">
        <v>1990</v>
      </c>
      <c r="D13" s="258" t="s">
        <v>119</v>
      </c>
      <c r="E13" s="346">
        <v>790</v>
      </c>
      <c r="F13" s="351">
        <f t="shared" si="0"/>
        <v>49</v>
      </c>
    </row>
    <row r="14" spans="1:6" ht="13.5">
      <c r="A14" s="263" t="s">
        <v>186</v>
      </c>
      <c r="B14" s="255" t="s">
        <v>127</v>
      </c>
      <c r="C14" s="256">
        <v>1991</v>
      </c>
      <c r="D14" s="258" t="s">
        <v>124</v>
      </c>
      <c r="E14" s="346">
        <v>790</v>
      </c>
      <c r="F14" s="351">
        <f t="shared" si="0"/>
        <v>49</v>
      </c>
    </row>
    <row r="15" spans="1:6" ht="13.5">
      <c r="A15" s="263" t="s">
        <v>187</v>
      </c>
      <c r="B15" s="255" t="s">
        <v>162</v>
      </c>
      <c r="C15" s="256">
        <v>1991</v>
      </c>
      <c r="D15" s="257" t="s">
        <v>159</v>
      </c>
      <c r="E15" s="346">
        <v>780</v>
      </c>
      <c r="F15" s="351">
        <f t="shared" si="0"/>
        <v>48</v>
      </c>
    </row>
    <row r="16" spans="1:6" ht="13.5">
      <c r="A16" s="263" t="s">
        <v>188</v>
      </c>
      <c r="B16" s="255" t="s">
        <v>141</v>
      </c>
      <c r="C16" s="256">
        <v>1990</v>
      </c>
      <c r="D16" s="257" t="s">
        <v>139</v>
      </c>
      <c r="E16" s="346">
        <v>770</v>
      </c>
      <c r="F16" s="351">
        <f t="shared" si="0"/>
        <v>47</v>
      </c>
    </row>
    <row r="17" spans="1:6" ht="13.5">
      <c r="A17" s="263" t="s">
        <v>189</v>
      </c>
      <c r="B17" s="255" t="s">
        <v>120</v>
      </c>
      <c r="C17" s="256">
        <v>1991</v>
      </c>
      <c r="D17" s="258" t="s">
        <v>119</v>
      </c>
      <c r="E17" s="346">
        <v>760</v>
      </c>
      <c r="F17" s="351">
        <f t="shared" si="0"/>
        <v>46</v>
      </c>
    </row>
    <row r="18" spans="1:6" ht="13.5">
      <c r="A18" s="263" t="s">
        <v>190</v>
      </c>
      <c r="B18" s="255" t="s">
        <v>126</v>
      </c>
      <c r="C18" s="256">
        <v>1991</v>
      </c>
      <c r="D18" s="258" t="s">
        <v>124</v>
      </c>
      <c r="E18" s="346">
        <v>760</v>
      </c>
      <c r="F18" s="351">
        <f t="shared" si="0"/>
        <v>46</v>
      </c>
    </row>
    <row r="19" spans="1:6" ht="13.5">
      <c r="A19" s="263" t="s">
        <v>191</v>
      </c>
      <c r="B19" s="259" t="s">
        <v>153</v>
      </c>
      <c r="C19" s="256">
        <v>1991</v>
      </c>
      <c r="D19" s="257" t="s">
        <v>173</v>
      </c>
      <c r="E19" s="346">
        <v>760</v>
      </c>
      <c r="F19" s="351">
        <f t="shared" si="0"/>
        <v>46</v>
      </c>
    </row>
    <row r="20" spans="1:6" ht="13.5">
      <c r="A20" s="263" t="s">
        <v>192</v>
      </c>
      <c r="B20" s="255" t="s">
        <v>152</v>
      </c>
      <c r="C20" s="256">
        <v>1990</v>
      </c>
      <c r="D20" s="257" t="s">
        <v>148</v>
      </c>
      <c r="E20" s="346">
        <v>750</v>
      </c>
      <c r="F20" s="351">
        <f t="shared" si="0"/>
        <v>45</v>
      </c>
    </row>
    <row r="21" spans="1:6" ht="13.5">
      <c r="A21" s="263" t="s">
        <v>193</v>
      </c>
      <c r="B21" s="255" t="s">
        <v>130</v>
      </c>
      <c r="C21" s="256">
        <v>1990</v>
      </c>
      <c r="D21" s="258" t="s">
        <v>174</v>
      </c>
      <c r="E21" s="346">
        <v>740</v>
      </c>
      <c r="F21" s="351">
        <f t="shared" si="0"/>
        <v>44</v>
      </c>
    </row>
    <row r="22" spans="1:6" ht="13.5">
      <c r="A22" s="263" t="s">
        <v>194</v>
      </c>
      <c r="B22" s="255" t="s">
        <v>147</v>
      </c>
      <c r="C22" s="256">
        <v>1991</v>
      </c>
      <c r="D22" s="257" t="s">
        <v>148</v>
      </c>
      <c r="E22" s="346">
        <v>740</v>
      </c>
      <c r="F22" s="351">
        <f t="shared" si="0"/>
        <v>44</v>
      </c>
    </row>
    <row r="23" spans="1:6" ht="13.5">
      <c r="A23" s="263" t="s">
        <v>195</v>
      </c>
      <c r="B23" s="255" t="s">
        <v>108</v>
      </c>
      <c r="C23" s="256">
        <v>1990</v>
      </c>
      <c r="D23" s="258" t="s">
        <v>109</v>
      </c>
      <c r="E23" s="346">
        <v>730</v>
      </c>
      <c r="F23" s="351">
        <f t="shared" si="0"/>
        <v>43</v>
      </c>
    </row>
    <row r="24" spans="1:6" ht="13.5">
      <c r="A24" s="263" t="s">
        <v>196</v>
      </c>
      <c r="B24" s="255" t="s">
        <v>145</v>
      </c>
      <c r="C24" s="256">
        <v>1991</v>
      </c>
      <c r="D24" s="257" t="s">
        <v>172</v>
      </c>
      <c r="E24" s="346">
        <v>730</v>
      </c>
      <c r="F24" s="351">
        <f t="shared" si="0"/>
        <v>43</v>
      </c>
    </row>
    <row r="25" spans="1:6" ht="13.5">
      <c r="A25" s="263" t="s">
        <v>197</v>
      </c>
      <c r="B25" s="255" t="s">
        <v>156</v>
      </c>
      <c r="C25" s="256">
        <v>1991</v>
      </c>
      <c r="D25" s="257" t="s">
        <v>173</v>
      </c>
      <c r="E25" s="346">
        <v>730</v>
      </c>
      <c r="F25" s="351">
        <f t="shared" si="0"/>
        <v>43</v>
      </c>
    </row>
    <row r="26" spans="1:6" ht="13.5">
      <c r="A26" s="263" t="s">
        <v>198</v>
      </c>
      <c r="B26" s="255" t="s">
        <v>165</v>
      </c>
      <c r="C26" s="256">
        <v>1992</v>
      </c>
      <c r="D26" s="257" t="s">
        <v>164</v>
      </c>
      <c r="E26" s="346">
        <v>730</v>
      </c>
      <c r="F26" s="351">
        <f t="shared" si="0"/>
        <v>43</v>
      </c>
    </row>
    <row r="27" spans="1:6" ht="13.5">
      <c r="A27" s="263" t="s">
        <v>199</v>
      </c>
      <c r="B27" s="255" t="s">
        <v>151</v>
      </c>
      <c r="C27" s="256">
        <v>1992</v>
      </c>
      <c r="D27" s="257" t="s">
        <v>148</v>
      </c>
      <c r="E27" s="346">
        <v>720</v>
      </c>
      <c r="F27" s="351">
        <f t="shared" si="0"/>
        <v>42</v>
      </c>
    </row>
    <row r="28" spans="1:6" ht="13.5">
      <c r="A28" s="263" t="s">
        <v>200</v>
      </c>
      <c r="B28" s="255" t="s">
        <v>115</v>
      </c>
      <c r="C28" s="256">
        <v>1990</v>
      </c>
      <c r="D28" s="258" t="s">
        <v>114</v>
      </c>
      <c r="E28" s="346">
        <v>710</v>
      </c>
      <c r="F28" s="351">
        <f t="shared" si="0"/>
        <v>41</v>
      </c>
    </row>
    <row r="29" spans="1:6" ht="13.5">
      <c r="A29" s="263" t="s">
        <v>201</v>
      </c>
      <c r="B29" s="255" t="s">
        <v>128</v>
      </c>
      <c r="C29" s="256">
        <v>1990</v>
      </c>
      <c r="D29" s="258" t="s">
        <v>174</v>
      </c>
      <c r="E29" s="346">
        <v>710</v>
      </c>
      <c r="F29" s="351">
        <f t="shared" si="0"/>
        <v>41</v>
      </c>
    </row>
    <row r="30" spans="1:6" ht="13.5">
      <c r="A30" s="263" t="s">
        <v>202</v>
      </c>
      <c r="B30" s="255" t="s">
        <v>132</v>
      </c>
      <c r="C30" s="256">
        <v>1992</v>
      </c>
      <c r="D30" s="258" t="s">
        <v>174</v>
      </c>
      <c r="E30" s="346">
        <v>710</v>
      </c>
      <c r="F30" s="351">
        <f t="shared" si="0"/>
        <v>41</v>
      </c>
    </row>
    <row r="31" spans="1:6" ht="13.5">
      <c r="A31" s="263" t="s">
        <v>203</v>
      </c>
      <c r="B31" s="255" t="s">
        <v>137</v>
      </c>
      <c r="C31" s="256">
        <v>1992</v>
      </c>
      <c r="D31" s="258" t="s">
        <v>134</v>
      </c>
      <c r="E31" s="346">
        <v>700</v>
      </c>
      <c r="F31" s="351">
        <f t="shared" si="0"/>
        <v>40</v>
      </c>
    </row>
    <row r="32" spans="1:6" ht="13.5">
      <c r="A32" s="263" t="s">
        <v>204</v>
      </c>
      <c r="B32" s="255" t="s">
        <v>110</v>
      </c>
      <c r="C32" s="256">
        <v>1991</v>
      </c>
      <c r="D32" s="258" t="s">
        <v>109</v>
      </c>
      <c r="E32" s="346">
        <v>680</v>
      </c>
      <c r="F32" s="351">
        <f t="shared" si="0"/>
        <v>38</v>
      </c>
    </row>
    <row r="33" spans="1:6" ht="13.5">
      <c r="A33" s="263" t="s">
        <v>205</v>
      </c>
      <c r="B33" s="255" t="s">
        <v>122</v>
      </c>
      <c r="C33" s="256">
        <v>1992</v>
      </c>
      <c r="D33" s="258" t="s">
        <v>119</v>
      </c>
      <c r="E33" s="346">
        <v>680</v>
      </c>
      <c r="F33" s="351">
        <f t="shared" si="0"/>
        <v>38</v>
      </c>
    </row>
    <row r="34" spans="1:6" ht="13.5">
      <c r="A34" s="263" t="s">
        <v>206</v>
      </c>
      <c r="B34" s="259" t="s">
        <v>123</v>
      </c>
      <c r="C34" s="256">
        <v>1991</v>
      </c>
      <c r="D34" s="258" t="s">
        <v>124</v>
      </c>
      <c r="E34" s="346">
        <v>680</v>
      </c>
      <c r="F34" s="351">
        <f t="shared" si="0"/>
        <v>38</v>
      </c>
    </row>
    <row r="35" spans="1:6" ht="13.5">
      <c r="A35" s="263" t="s">
        <v>207</v>
      </c>
      <c r="B35" s="255" t="s">
        <v>135</v>
      </c>
      <c r="C35" s="256">
        <v>1991</v>
      </c>
      <c r="D35" s="258" t="s">
        <v>134</v>
      </c>
      <c r="E35" s="346">
        <v>680</v>
      </c>
      <c r="F35" s="351">
        <f t="shared" si="0"/>
        <v>38</v>
      </c>
    </row>
    <row r="36" spans="1:6" ht="13.5">
      <c r="A36" s="263" t="s">
        <v>208</v>
      </c>
      <c r="B36" s="255" t="s">
        <v>146</v>
      </c>
      <c r="C36" s="256">
        <v>1990</v>
      </c>
      <c r="D36" s="257" t="s">
        <v>172</v>
      </c>
      <c r="E36" s="346">
        <v>680</v>
      </c>
      <c r="F36" s="351">
        <f t="shared" si="0"/>
        <v>38</v>
      </c>
    </row>
    <row r="37" spans="1:6" ht="13.5">
      <c r="A37" s="263" t="s">
        <v>209</v>
      </c>
      <c r="B37" s="255" t="s">
        <v>158</v>
      </c>
      <c r="C37" s="256">
        <v>1990</v>
      </c>
      <c r="D37" s="257" t="s">
        <v>159</v>
      </c>
      <c r="E37" s="346">
        <v>650</v>
      </c>
      <c r="F37" s="351">
        <f t="shared" si="0"/>
        <v>35</v>
      </c>
    </row>
    <row r="38" spans="1:6" ht="13.5">
      <c r="A38" s="263" t="s">
        <v>210</v>
      </c>
      <c r="B38" s="255" t="s">
        <v>131</v>
      </c>
      <c r="C38" s="256">
        <v>1990</v>
      </c>
      <c r="D38" s="258" t="s">
        <v>174</v>
      </c>
      <c r="E38" s="346">
        <v>640</v>
      </c>
      <c r="F38" s="351">
        <f t="shared" si="0"/>
        <v>34</v>
      </c>
    </row>
    <row r="39" spans="1:6" ht="13.5">
      <c r="A39" s="263" t="s">
        <v>211</v>
      </c>
      <c r="B39" s="255" t="s">
        <v>138</v>
      </c>
      <c r="C39" s="256">
        <v>1992</v>
      </c>
      <c r="D39" s="257" t="s">
        <v>139</v>
      </c>
      <c r="E39" s="346">
        <v>640</v>
      </c>
      <c r="F39" s="351">
        <f t="shared" si="0"/>
        <v>34</v>
      </c>
    </row>
    <row r="40" spans="1:6" ht="13.5">
      <c r="A40" s="263" t="s">
        <v>212</v>
      </c>
      <c r="B40" s="255" t="s">
        <v>117</v>
      </c>
      <c r="C40" s="256">
        <v>1990</v>
      </c>
      <c r="D40" s="258" t="s">
        <v>114</v>
      </c>
      <c r="E40" s="346">
        <v>630</v>
      </c>
      <c r="F40" s="351">
        <f t="shared" si="0"/>
        <v>33</v>
      </c>
    </row>
    <row r="41" spans="1:6" ht="13.5">
      <c r="A41" s="263" t="s">
        <v>213</v>
      </c>
      <c r="B41" s="255" t="s">
        <v>125</v>
      </c>
      <c r="C41" s="256">
        <v>1991</v>
      </c>
      <c r="D41" s="258" t="s">
        <v>124</v>
      </c>
      <c r="E41" s="346">
        <v>630</v>
      </c>
      <c r="F41" s="351">
        <f t="shared" si="0"/>
        <v>33</v>
      </c>
    </row>
    <row r="42" spans="1:6" ht="13.5">
      <c r="A42" s="263" t="s">
        <v>214</v>
      </c>
      <c r="B42" s="255" t="s">
        <v>136</v>
      </c>
      <c r="C42" s="256">
        <v>1989</v>
      </c>
      <c r="D42" s="258" t="s">
        <v>134</v>
      </c>
      <c r="E42" s="346">
        <v>630</v>
      </c>
      <c r="F42" s="351">
        <f t="shared" si="0"/>
        <v>33</v>
      </c>
    </row>
    <row r="43" spans="1:6" ht="13.5">
      <c r="A43" s="263" t="s">
        <v>215</v>
      </c>
      <c r="B43" s="255" t="s">
        <v>161</v>
      </c>
      <c r="C43" s="256">
        <v>1991</v>
      </c>
      <c r="D43" s="257" t="s">
        <v>159</v>
      </c>
      <c r="E43" s="346">
        <v>620</v>
      </c>
      <c r="F43" s="351">
        <f t="shared" si="0"/>
        <v>32</v>
      </c>
    </row>
    <row r="44" spans="1:6" ht="13.5">
      <c r="A44" s="263" t="s">
        <v>216</v>
      </c>
      <c r="B44" s="255" t="s">
        <v>163</v>
      </c>
      <c r="C44" s="256">
        <v>1992</v>
      </c>
      <c r="D44" s="257" t="s">
        <v>164</v>
      </c>
      <c r="E44" s="346">
        <v>620</v>
      </c>
      <c r="F44" s="351">
        <f t="shared" si="0"/>
        <v>32</v>
      </c>
    </row>
    <row r="45" spans="1:6" ht="13.5">
      <c r="A45" s="263" t="s">
        <v>217</v>
      </c>
      <c r="B45" s="255" t="s">
        <v>116</v>
      </c>
      <c r="C45" s="256">
        <v>1992</v>
      </c>
      <c r="D45" s="258" t="s">
        <v>114</v>
      </c>
      <c r="E45" s="346">
        <v>610</v>
      </c>
      <c r="F45" s="351">
        <f t="shared" si="0"/>
        <v>31</v>
      </c>
    </row>
    <row r="46" spans="1:6" ht="13.5">
      <c r="A46" s="263" t="s">
        <v>218</v>
      </c>
      <c r="B46" s="255" t="s">
        <v>140</v>
      </c>
      <c r="C46" s="256">
        <v>1993</v>
      </c>
      <c r="D46" s="257" t="s">
        <v>139</v>
      </c>
      <c r="E46" s="346">
        <v>590</v>
      </c>
      <c r="F46" s="351">
        <f t="shared" si="0"/>
        <v>29</v>
      </c>
    </row>
    <row r="47" spans="1:6" ht="13.5">
      <c r="A47" s="263" t="s">
        <v>219</v>
      </c>
      <c r="B47" s="255" t="s">
        <v>157</v>
      </c>
      <c r="C47" s="256">
        <v>1992</v>
      </c>
      <c r="D47" s="257" t="s">
        <v>173</v>
      </c>
      <c r="E47" s="346">
        <v>580</v>
      </c>
      <c r="F47" s="351">
        <f t="shared" si="0"/>
        <v>28</v>
      </c>
    </row>
    <row r="48" spans="1:6" ht="13.5">
      <c r="A48" s="263" t="s">
        <v>220</v>
      </c>
      <c r="B48" s="255" t="s">
        <v>133</v>
      </c>
      <c r="C48" s="256">
        <v>1992</v>
      </c>
      <c r="D48" s="258" t="s">
        <v>134</v>
      </c>
      <c r="E48" s="346">
        <v>570</v>
      </c>
      <c r="F48" s="351">
        <f t="shared" si="0"/>
        <v>27</v>
      </c>
    </row>
    <row r="49" spans="1:6" ht="13.5">
      <c r="A49" s="263" t="s">
        <v>221</v>
      </c>
      <c r="B49" s="255" t="s">
        <v>121</v>
      </c>
      <c r="C49" s="256">
        <v>1992</v>
      </c>
      <c r="D49" s="258" t="s">
        <v>119</v>
      </c>
      <c r="E49" s="346">
        <v>560</v>
      </c>
      <c r="F49" s="351">
        <f t="shared" si="0"/>
        <v>26</v>
      </c>
    </row>
    <row r="50" spans="1:6" ht="14.25" thickBot="1">
      <c r="A50" s="265" t="s">
        <v>222</v>
      </c>
      <c r="B50" s="266" t="s">
        <v>166</v>
      </c>
      <c r="C50" s="267">
        <v>1991</v>
      </c>
      <c r="D50" s="352" t="s">
        <v>164</v>
      </c>
      <c r="E50" s="353">
        <v>430</v>
      </c>
      <c r="F50" s="354">
        <f t="shared" si="0"/>
        <v>13</v>
      </c>
    </row>
  </sheetData>
  <sheetProtection/>
  <mergeCells count="4">
    <mergeCell ref="E1:F1"/>
    <mergeCell ref="B1:B2"/>
    <mergeCell ref="C1:C2"/>
    <mergeCell ref="D1:D2"/>
  </mergeCells>
  <printOptions/>
  <pageMargins left="0.36" right="0.24" top="1" bottom="0.43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A1" sqref="A1:IV1"/>
    </sheetView>
  </sheetViews>
  <sheetFormatPr defaultColWidth="9.140625" defaultRowHeight="15"/>
  <cols>
    <col min="1" max="1" width="5.00390625" style="0" customWidth="1"/>
    <col min="2" max="2" width="16.8515625" style="0" customWidth="1"/>
    <col min="3" max="3" width="7.7109375" style="0" customWidth="1"/>
    <col min="4" max="4" width="48.57421875" style="0" customWidth="1"/>
  </cols>
  <sheetData>
    <row r="1" spans="1:6" ht="14.25" thickBot="1">
      <c r="A1" s="254"/>
      <c r="B1" s="630" t="s">
        <v>2</v>
      </c>
      <c r="C1" s="632" t="s">
        <v>3</v>
      </c>
      <c r="D1" s="634" t="s">
        <v>4</v>
      </c>
      <c r="E1" s="636" t="s">
        <v>107</v>
      </c>
      <c r="F1" s="637"/>
    </row>
    <row r="2" spans="1:6" ht="14.25" thickBot="1">
      <c r="A2" s="251"/>
      <c r="B2" s="638"/>
      <c r="C2" s="639"/>
      <c r="D2" s="640"/>
      <c r="E2" s="380" t="s">
        <v>13</v>
      </c>
      <c r="F2" s="381" t="s">
        <v>14</v>
      </c>
    </row>
    <row r="3" spans="1:6" ht="13.5">
      <c r="A3" s="260" t="s">
        <v>175</v>
      </c>
      <c r="B3" s="261" t="s">
        <v>118</v>
      </c>
      <c r="C3" s="262">
        <v>1990</v>
      </c>
      <c r="D3" s="376" t="s">
        <v>119</v>
      </c>
      <c r="E3" s="349">
        <v>70</v>
      </c>
      <c r="F3" s="377">
        <f aca="true" t="shared" si="0" ref="F3:F50">E3*1</f>
        <v>70</v>
      </c>
    </row>
    <row r="4" spans="1:6" ht="13.5">
      <c r="A4" s="263" t="s">
        <v>176</v>
      </c>
      <c r="B4" s="255" t="s">
        <v>143</v>
      </c>
      <c r="C4" s="256">
        <v>1992</v>
      </c>
      <c r="D4" s="257" t="s">
        <v>172</v>
      </c>
      <c r="E4" s="346">
        <v>61</v>
      </c>
      <c r="F4" s="378">
        <f t="shared" si="0"/>
        <v>61</v>
      </c>
    </row>
    <row r="5" spans="1:6" ht="13.5">
      <c r="A5" s="263" t="s">
        <v>177</v>
      </c>
      <c r="B5" s="255" t="s">
        <v>158</v>
      </c>
      <c r="C5" s="256">
        <v>1990</v>
      </c>
      <c r="D5" s="257" t="s">
        <v>159</v>
      </c>
      <c r="E5" s="346">
        <v>59</v>
      </c>
      <c r="F5" s="378">
        <f t="shared" si="0"/>
        <v>59</v>
      </c>
    </row>
    <row r="6" spans="1:6" ht="13.5">
      <c r="A6" s="263" t="s">
        <v>178</v>
      </c>
      <c r="B6" s="255" t="s">
        <v>136</v>
      </c>
      <c r="C6" s="256">
        <v>1989</v>
      </c>
      <c r="D6" s="258" t="s">
        <v>134</v>
      </c>
      <c r="E6" s="346">
        <v>57</v>
      </c>
      <c r="F6" s="378">
        <f t="shared" si="0"/>
        <v>57</v>
      </c>
    </row>
    <row r="7" spans="1:6" ht="13.5">
      <c r="A7" s="263" t="s">
        <v>179</v>
      </c>
      <c r="B7" s="255" t="s">
        <v>145</v>
      </c>
      <c r="C7" s="256">
        <v>1991</v>
      </c>
      <c r="D7" s="257" t="s">
        <v>172</v>
      </c>
      <c r="E7" s="346">
        <v>57</v>
      </c>
      <c r="F7" s="378">
        <f t="shared" si="0"/>
        <v>57</v>
      </c>
    </row>
    <row r="8" spans="1:6" ht="13.5">
      <c r="A8" s="263" t="s">
        <v>180</v>
      </c>
      <c r="B8" s="255" t="s">
        <v>146</v>
      </c>
      <c r="C8" s="256">
        <v>1990</v>
      </c>
      <c r="D8" s="257" t="s">
        <v>172</v>
      </c>
      <c r="E8" s="346">
        <v>57</v>
      </c>
      <c r="F8" s="378">
        <f t="shared" si="0"/>
        <v>57</v>
      </c>
    </row>
    <row r="9" spans="1:6" ht="13.5">
      <c r="A9" s="263" t="s">
        <v>181</v>
      </c>
      <c r="B9" s="255" t="s">
        <v>112</v>
      </c>
      <c r="C9" s="256">
        <v>1992</v>
      </c>
      <c r="D9" s="258" t="s">
        <v>109</v>
      </c>
      <c r="E9" s="346">
        <v>55</v>
      </c>
      <c r="F9" s="378">
        <f t="shared" si="0"/>
        <v>55</v>
      </c>
    </row>
    <row r="10" spans="1:6" ht="13.5">
      <c r="A10" s="263" t="s">
        <v>182</v>
      </c>
      <c r="B10" s="255" t="s">
        <v>131</v>
      </c>
      <c r="C10" s="256">
        <v>1990</v>
      </c>
      <c r="D10" s="258" t="s">
        <v>174</v>
      </c>
      <c r="E10" s="346">
        <v>55</v>
      </c>
      <c r="F10" s="378">
        <f t="shared" si="0"/>
        <v>55</v>
      </c>
    </row>
    <row r="11" spans="1:6" ht="13.5">
      <c r="A11" s="263" t="s">
        <v>183</v>
      </c>
      <c r="B11" s="255" t="s">
        <v>133</v>
      </c>
      <c r="C11" s="256">
        <v>1992</v>
      </c>
      <c r="D11" s="258" t="s">
        <v>134</v>
      </c>
      <c r="E11" s="346">
        <v>55</v>
      </c>
      <c r="F11" s="378">
        <f t="shared" si="0"/>
        <v>55</v>
      </c>
    </row>
    <row r="12" spans="1:6" ht="13.5">
      <c r="A12" s="263" t="s">
        <v>184</v>
      </c>
      <c r="B12" s="255" t="s">
        <v>135</v>
      </c>
      <c r="C12" s="256">
        <v>1991</v>
      </c>
      <c r="D12" s="258" t="s">
        <v>134</v>
      </c>
      <c r="E12" s="346">
        <v>55</v>
      </c>
      <c r="F12" s="378">
        <f t="shared" si="0"/>
        <v>55</v>
      </c>
    </row>
    <row r="13" spans="1:6" ht="13.5">
      <c r="A13" s="263" t="s">
        <v>185</v>
      </c>
      <c r="B13" s="255" t="s">
        <v>110</v>
      </c>
      <c r="C13" s="256">
        <v>1991</v>
      </c>
      <c r="D13" s="258" t="s">
        <v>109</v>
      </c>
      <c r="E13" s="346">
        <v>54</v>
      </c>
      <c r="F13" s="378">
        <f t="shared" si="0"/>
        <v>54</v>
      </c>
    </row>
    <row r="14" spans="1:6" ht="13.5">
      <c r="A14" s="263" t="s">
        <v>186</v>
      </c>
      <c r="B14" s="255" t="s">
        <v>116</v>
      </c>
      <c r="C14" s="256">
        <v>1992</v>
      </c>
      <c r="D14" s="258" t="s">
        <v>114</v>
      </c>
      <c r="E14" s="346">
        <v>54</v>
      </c>
      <c r="F14" s="378">
        <f t="shared" si="0"/>
        <v>54</v>
      </c>
    </row>
    <row r="15" spans="1:6" ht="13.5">
      <c r="A15" s="263" t="s">
        <v>187</v>
      </c>
      <c r="B15" s="255" t="s">
        <v>138</v>
      </c>
      <c r="C15" s="256">
        <v>1992</v>
      </c>
      <c r="D15" s="257" t="s">
        <v>139</v>
      </c>
      <c r="E15" s="346">
        <v>54</v>
      </c>
      <c r="F15" s="378">
        <f t="shared" si="0"/>
        <v>54</v>
      </c>
    </row>
    <row r="16" spans="1:6" ht="13.5">
      <c r="A16" s="263" t="s">
        <v>188</v>
      </c>
      <c r="B16" s="255" t="s">
        <v>111</v>
      </c>
      <c r="C16" s="256">
        <v>1992</v>
      </c>
      <c r="D16" s="258" t="s">
        <v>109</v>
      </c>
      <c r="E16" s="346">
        <v>53</v>
      </c>
      <c r="F16" s="378">
        <f t="shared" si="0"/>
        <v>53</v>
      </c>
    </row>
    <row r="17" spans="1:6" ht="13.5">
      <c r="A17" s="263" t="s">
        <v>189</v>
      </c>
      <c r="B17" s="255" t="s">
        <v>120</v>
      </c>
      <c r="C17" s="256">
        <v>1991</v>
      </c>
      <c r="D17" s="258" t="s">
        <v>119</v>
      </c>
      <c r="E17" s="346">
        <v>53</v>
      </c>
      <c r="F17" s="378">
        <f t="shared" si="0"/>
        <v>53</v>
      </c>
    </row>
    <row r="18" spans="1:6" ht="13.5">
      <c r="A18" s="263" t="s">
        <v>190</v>
      </c>
      <c r="B18" s="255" t="s">
        <v>165</v>
      </c>
      <c r="C18" s="256">
        <v>1992</v>
      </c>
      <c r="D18" s="257" t="s">
        <v>164</v>
      </c>
      <c r="E18" s="346">
        <v>53</v>
      </c>
      <c r="F18" s="378">
        <f t="shared" si="0"/>
        <v>53</v>
      </c>
    </row>
    <row r="19" spans="1:6" ht="13.5">
      <c r="A19" s="263" t="s">
        <v>191</v>
      </c>
      <c r="B19" s="255" t="s">
        <v>122</v>
      </c>
      <c r="C19" s="256">
        <v>1992</v>
      </c>
      <c r="D19" s="258" t="s">
        <v>119</v>
      </c>
      <c r="E19" s="346">
        <v>52</v>
      </c>
      <c r="F19" s="378">
        <f t="shared" si="0"/>
        <v>52</v>
      </c>
    </row>
    <row r="20" spans="1:6" ht="13.5">
      <c r="A20" s="263" t="s">
        <v>192</v>
      </c>
      <c r="B20" s="255" t="s">
        <v>126</v>
      </c>
      <c r="C20" s="256">
        <v>1991</v>
      </c>
      <c r="D20" s="258" t="s">
        <v>124</v>
      </c>
      <c r="E20" s="346">
        <v>52</v>
      </c>
      <c r="F20" s="378">
        <f t="shared" si="0"/>
        <v>52</v>
      </c>
    </row>
    <row r="21" spans="1:6" ht="13.5">
      <c r="A21" s="263" t="s">
        <v>193</v>
      </c>
      <c r="B21" s="255" t="s">
        <v>137</v>
      </c>
      <c r="C21" s="256">
        <v>1992</v>
      </c>
      <c r="D21" s="258" t="s">
        <v>134</v>
      </c>
      <c r="E21" s="346">
        <v>52</v>
      </c>
      <c r="F21" s="378">
        <f t="shared" si="0"/>
        <v>52</v>
      </c>
    </row>
    <row r="22" spans="1:6" ht="13.5">
      <c r="A22" s="263" t="s">
        <v>194</v>
      </c>
      <c r="B22" s="255" t="s">
        <v>163</v>
      </c>
      <c r="C22" s="256">
        <v>1992</v>
      </c>
      <c r="D22" s="257" t="s">
        <v>164</v>
      </c>
      <c r="E22" s="346">
        <v>52</v>
      </c>
      <c r="F22" s="378">
        <f t="shared" si="0"/>
        <v>52</v>
      </c>
    </row>
    <row r="23" spans="1:6" ht="13.5">
      <c r="A23" s="263" t="s">
        <v>195</v>
      </c>
      <c r="B23" s="259" t="s">
        <v>123</v>
      </c>
      <c r="C23" s="256">
        <v>1991</v>
      </c>
      <c r="D23" s="258" t="s">
        <v>124</v>
      </c>
      <c r="E23" s="346">
        <v>51</v>
      </c>
      <c r="F23" s="378">
        <f t="shared" si="0"/>
        <v>51</v>
      </c>
    </row>
    <row r="24" spans="1:6" ht="13.5">
      <c r="A24" s="263" t="s">
        <v>196</v>
      </c>
      <c r="B24" s="255" t="s">
        <v>152</v>
      </c>
      <c r="C24" s="256">
        <v>1990</v>
      </c>
      <c r="D24" s="257" t="s">
        <v>148</v>
      </c>
      <c r="E24" s="346">
        <v>51</v>
      </c>
      <c r="F24" s="378">
        <f t="shared" si="0"/>
        <v>51</v>
      </c>
    </row>
    <row r="25" spans="1:6" ht="13.5">
      <c r="A25" s="263" t="s">
        <v>197</v>
      </c>
      <c r="B25" s="255" t="s">
        <v>160</v>
      </c>
      <c r="C25" s="256">
        <v>1991</v>
      </c>
      <c r="D25" s="257" t="s">
        <v>159</v>
      </c>
      <c r="E25" s="346">
        <v>51</v>
      </c>
      <c r="F25" s="378">
        <f t="shared" si="0"/>
        <v>51</v>
      </c>
    </row>
    <row r="26" spans="1:6" ht="13.5">
      <c r="A26" s="263" t="s">
        <v>198</v>
      </c>
      <c r="B26" s="255" t="s">
        <v>132</v>
      </c>
      <c r="C26" s="256">
        <v>1992</v>
      </c>
      <c r="D26" s="258" t="s">
        <v>174</v>
      </c>
      <c r="E26" s="346">
        <v>49</v>
      </c>
      <c r="F26" s="378">
        <f t="shared" si="0"/>
        <v>49</v>
      </c>
    </row>
    <row r="27" spans="1:6" ht="13.5">
      <c r="A27" s="263" t="s">
        <v>199</v>
      </c>
      <c r="B27" s="255" t="s">
        <v>144</v>
      </c>
      <c r="C27" s="256">
        <v>1992</v>
      </c>
      <c r="D27" s="257" t="s">
        <v>172</v>
      </c>
      <c r="E27" s="346">
        <v>49</v>
      </c>
      <c r="F27" s="378">
        <f t="shared" si="0"/>
        <v>49</v>
      </c>
    </row>
    <row r="28" spans="1:6" ht="13.5">
      <c r="A28" s="263" t="s">
        <v>200</v>
      </c>
      <c r="B28" s="255" t="s">
        <v>156</v>
      </c>
      <c r="C28" s="256">
        <v>1991</v>
      </c>
      <c r="D28" s="257" t="s">
        <v>173</v>
      </c>
      <c r="E28" s="346">
        <v>49</v>
      </c>
      <c r="F28" s="378">
        <f t="shared" si="0"/>
        <v>49</v>
      </c>
    </row>
    <row r="29" spans="1:6" ht="13.5">
      <c r="A29" s="263" t="s">
        <v>201</v>
      </c>
      <c r="B29" s="255" t="s">
        <v>161</v>
      </c>
      <c r="C29" s="256">
        <v>1991</v>
      </c>
      <c r="D29" s="257" t="s">
        <v>159</v>
      </c>
      <c r="E29" s="346">
        <v>49</v>
      </c>
      <c r="F29" s="378">
        <f t="shared" si="0"/>
        <v>49</v>
      </c>
    </row>
    <row r="30" spans="1:6" ht="13.5">
      <c r="A30" s="263" t="s">
        <v>202</v>
      </c>
      <c r="B30" s="255" t="s">
        <v>108</v>
      </c>
      <c r="C30" s="256">
        <v>1990</v>
      </c>
      <c r="D30" s="258" t="s">
        <v>109</v>
      </c>
      <c r="E30" s="346">
        <v>48</v>
      </c>
      <c r="F30" s="378">
        <f t="shared" si="0"/>
        <v>48</v>
      </c>
    </row>
    <row r="31" spans="1:6" ht="13.5">
      <c r="A31" s="263" t="s">
        <v>203</v>
      </c>
      <c r="B31" s="255" t="s">
        <v>128</v>
      </c>
      <c r="C31" s="256">
        <v>1990</v>
      </c>
      <c r="D31" s="258" t="s">
        <v>174</v>
      </c>
      <c r="E31" s="346">
        <v>47</v>
      </c>
      <c r="F31" s="378">
        <f t="shared" si="0"/>
        <v>47</v>
      </c>
    </row>
    <row r="32" spans="1:6" ht="13.5">
      <c r="A32" s="263" t="s">
        <v>204</v>
      </c>
      <c r="B32" s="255" t="s">
        <v>130</v>
      </c>
      <c r="C32" s="256">
        <v>1990</v>
      </c>
      <c r="D32" s="258" t="s">
        <v>174</v>
      </c>
      <c r="E32" s="346">
        <v>47</v>
      </c>
      <c r="F32" s="378">
        <f t="shared" si="0"/>
        <v>47</v>
      </c>
    </row>
    <row r="33" spans="1:6" ht="13.5">
      <c r="A33" s="263" t="s">
        <v>205</v>
      </c>
      <c r="B33" s="255" t="s">
        <v>140</v>
      </c>
      <c r="C33" s="256">
        <v>1993</v>
      </c>
      <c r="D33" s="257" t="s">
        <v>139</v>
      </c>
      <c r="E33" s="346">
        <v>47</v>
      </c>
      <c r="F33" s="378">
        <f t="shared" si="0"/>
        <v>47</v>
      </c>
    </row>
    <row r="34" spans="1:6" ht="13.5">
      <c r="A34" s="263" t="s">
        <v>206</v>
      </c>
      <c r="B34" s="255" t="s">
        <v>142</v>
      </c>
      <c r="C34" s="256">
        <v>1990</v>
      </c>
      <c r="D34" s="258" t="s">
        <v>139</v>
      </c>
      <c r="E34" s="346">
        <v>47</v>
      </c>
      <c r="F34" s="378">
        <f t="shared" si="0"/>
        <v>47</v>
      </c>
    </row>
    <row r="35" spans="1:6" ht="13.5">
      <c r="A35" s="263" t="s">
        <v>207</v>
      </c>
      <c r="B35" s="259" t="s">
        <v>153</v>
      </c>
      <c r="C35" s="256">
        <v>1991</v>
      </c>
      <c r="D35" s="257" t="s">
        <v>173</v>
      </c>
      <c r="E35" s="346">
        <v>47</v>
      </c>
      <c r="F35" s="378">
        <f t="shared" si="0"/>
        <v>47</v>
      </c>
    </row>
    <row r="36" spans="1:6" ht="13.5">
      <c r="A36" s="263" t="s">
        <v>208</v>
      </c>
      <c r="B36" s="255" t="s">
        <v>155</v>
      </c>
      <c r="C36" s="256">
        <v>1991</v>
      </c>
      <c r="D36" s="257" t="s">
        <v>173</v>
      </c>
      <c r="E36" s="346">
        <v>47</v>
      </c>
      <c r="F36" s="378">
        <f t="shared" si="0"/>
        <v>47</v>
      </c>
    </row>
    <row r="37" spans="1:6" ht="13.5">
      <c r="A37" s="263" t="s">
        <v>209</v>
      </c>
      <c r="B37" s="255" t="s">
        <v>167</v>
      </c>
      <c r="C37" s="256">
        <v>1991</v>
      </c>
      <c r="D37" s="257" t="s">
        <v>164</v>
      </c>
      <c r="E37" s="346">
        <v>47</v>
      </c>
      <c r="F37" s="378">
        <f t="shared" si="0"/>
        <v>47</v>
      </c>
    </row>
    <row r="38" spans="1:6" ht="13.5">
      <c r="A38" s="263" t="s">
        <v>210</v>
      </c>
      <c r="B38" s="255" t="s">
        <v>141</v>
      </c>
      <c r="C38" s="256">
        <v>1990</v>
      </c>
      <c r="D38" s="257" t="s">
        <v>139</v>
      </c>
      <c r="E38" s="346">
        <v>46</v>
      </c>
      <c r="F38" s="378">
        <f t="shared" si="0"/>
        <v>46</v>
      </c>
    </row>
    <row r="39" spans="1:6" ht="13.5">
      <c r="A39" s="263" t="s">
        <v>211</v>
      </c>
      <c r="B39" s="255" t="s">
        <v>115</v>
      </c>
      <c r="C39" s="256">
        <v>1990</v>
      </c>
      <c r="D39" s="258" t="s">
        <v>114</v>
      </c>
      <c r="E39" s="346">
        <v>45</v>
      </c>
      <c r="F39" s="378">
        <f t="shared" si="0"/>
        <v>45</v>
      </c>
    </row>
    <row r="40" spans="1:6" ht="13.5">
      <c r="A40" s="263" t="s">
        <v>212</v>
      </c>
      <c r="B40" s="255" t="s">
        <v>157</v>
      </c>
      <c r="C40" s="256">
        <v>1992</v>
      </c>
      <c r="D40" s="257" t="s">
        <v>173</v>
      </c>
      <c r="E40" s="346">
        <v>45</v>
      </c>
      <c r="F40" s="378">
        <f t="shared" si="0"/>
        <v>45</v>
      </c>
    </row>
    <row r="41" spans="1:6" ht="13.5">
      <c r="A41" s="263" t="s">
        <v>213</v>
      </c>
      <c r="B41" s="255" t="s">
        <v>162</v>
      </c>
      <c r="C41" s="256">
        <v>1991</v>
      </c>
      <c r="D41" s="257" t="s">
        <v>159</v>
      </c>
      <c r="E41" s="346">
        <v>45</v>
      </c>
      <c r="F41" s="378">
        <f t="shared" si="0"/>
        <v>45</v>
      </c>
    </row>
    <row r="42" spans="1:6" ht="13.5">
      <c r="A42" s="263" t="s">
        <v>214</v>
      </c>
      <c r="B42" s="255" t="s">
        <v>150</v>
      </c>
      <c r="C42" s="256">
        <v>1990</v>
      </c>
      <c r="D42" s="257" t="s">
        <v>148</v>
      </c>
      <c r="E42" s="346">
        <v>44</v>
      </c>
      <c r="F42" s="378">
        <f t="shared" si="0"/>
        <v>44</v>
      </c>
    </row>
    <row r="43" spans="1:6" ht="13.5">
      <c r="A43" s="263" t="s">
        <v>215</v>
      </c>
      <c r="B43" s="255" t="s">
        <v>121</v>
      </c>
      <c r="C43" s="256">
        <v>1992</v>
      </c>
      <c r="D43" s="258" t="s">
        <v>119</v>
      </c>
      <c r="E43" s="346">
        <v>41</v>
      </c>
      <c r="F43" s="378">
        <f t="shared" si="0"/>
        <v>41</v>
      </c>
    </row>
    <row r="44" spans="1:6" ht="13.5">
      <c r="A44" s="263" t="s">
        <v>216</v>
      </c>
      <c r="B44" s="255" t="s">
        <v>151</v>
      </c>
      <c r="C44" s="256">
        <v>1992</v>
      </c>
      <c r="D44" s="257" t="s">
        <v>148</v>
      </c>
      <c r="E44" s="346">
        <v>41</v>
      </c>
      <c r="F44" s="378">
        <f t="shared" si="0"/>
        <v>41</v>
      </c>
    </row>
    <row r="45" spans="1:6" ht="13.5">
      <c r="A45" s="263" t="s">
        <v>217</v>
      </c>
      <c r="B45" s="255" t="s">
        <v>113</v>
      </c>
      <c r="C45" s="256">
        <v>1990</v>
      </c>
      <c r="D45" s="258" t="s">
        <v>114</v>
      </c>
      <c r="E45" s="346">
        <v>39</v>
      </c>
      <c r="F45" s="378">
        <f t="shared" si="0"/>
        <v>39</v>
      </c>
    </row>
    <row r="46" spans="1:6" ht="13.5">
      <c r="A46" s="263" t="s">
        <v>218</v>
      </c>
      <c r="B46" s="255" t="s">
        <v>117</v>
      </c>
      <c r="C46" s="256">
        <v>1990</v>
      </c>
      <c r="D46" s="258" t="s">
        <v>114</v>
      </c>
      <c r="E46" s="346">
        <v>39</v>
      </c>
      <c r="F46" s="378">
        <f t="shared" si="0"/>
        <v>39</v>
      </c>
    </row>
    <row r="47" spans="1:6" ht="13.5">
      <c r="A47" s="263" t="s">
        <v>219</v>
      </c>
      <c r="B47" s="255" t="s">
        <v>127</v>
      </c>
      <c r="C47" s="256">
        <v>1991</v>
      </c>
      <c r="D47" s="258" t="s">
        <v>124</v>
      </c>
      <c r="E47" s="346">
        <v>36</v>
      </c>
      <c r="F47" s="378">
        <f t="shared" si="0"/>
        <v>36</v>
      </c>
    </row>
    <row r="48" spans="1:6" ht="13.5">
      <c r="A48" s="263" t="s">
        <v>220</v>
      </c>
      <c r="B48" s="255" t="s">
        <v>166</v>
      </c>
      <c r="C48" s="256">
        <v>1991</v>
      </c>
      <c r="D48" s="257" t="s">
        <v>164</v>
      </c>
      <c r="E48" s="346">
        <v>36</v>
      </c>
      <c r="F48" s="378">
        <f t="shared" si="0"/>
        <v>36</v>
      </c>
    </row>
    <row r="49" spans="1:6" ht="13.5">
      <c r="A49" s="263" t="s">
        <v>221</v>
      </c>
      <c r="B49" s="255" t="s">
        <v>125</v>
      </c>
      <c r="C49" s="256">
        <v>1991</v>
      </c>
      <c r="D49" s="258" t="s">
        <v>124</v>
      </c>
      <c r="E49" s="346">
        <v>35</v>
      </c>
      <c r="F49" s="378">
        <f t="shared" si="0"/>
        <v>35</v>
      </c>
    </row>
    <row r="50" spans="1:6" ht="14.25" thickBot="1">
      <c r="A50" s="265" t="s">
        <v>222</v>
      </c>
      <c r="B50" s="266" t="s">
        <v>147</v>
      </c>
      <c r="C50" s="267">
        <v>1991</v>
      </c>
      <c r="D50" s="352" t="s">
        <v>148</v>
      </c>
      <c r="E50" s="353">
        <v>0</v>
      </c>
      <c r="F50" s="379">
        <f t="shared" si="0"/>
        <v>0</v>
      </c>
    </row>
  </sheetData>
  <sheetProtection/>
  <mergeCells count="4">
    <mergeCell ref="E1:F1"/>
    <mergeCell ref="B1:B2"/>
    <mergeCell ref="C1:C2"/>
    <mergeCell ref="D1:D2"/>
  </mergeCells>
  <printOptions/>
  <pageMargins left="0.23" right="0.26" top="1" bottom="0.52" header="0.4921259845" footer="0.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3">
      <selection activeCell="I70" sqref="I70"/>
    </sheetView>
  </sheetViews>
  <sheetFormatPr defaultColWidth="9.140625" defaultRowHeight="15"/>
  <cols>
    <col min="1" max="1" width="3.28125" style="0" customWidth="1"/>
    <col min="2" max="2" width="17.8515625" style="0" customWidth="1"/>
    <col min="3" max="3" width="5.00390625" style="388" customWidth="1"/>
    <col min="4" max="4" width="43.57421875" style="0" customWidth="1"/>
    <col min="5" max="12" width="5.28125" style="0" customWidth="1"/>
    <col min="13" max="14" width="6.28125" style="0" customWidth="1"/>
    <col min="15" max="15" width="8.00390625" style="0" customWidth="1"/>
    <col min="16" max="16" width="7.140625" style="0" customWidth="1"/>
  </cols>
  <sheetData>
    <row r="1" ht="13.5">
      <c r="B1" s="1" t="s">
        <v>0</v>
      </c>
    </row>
    <row r="2" spans="1:16" ht="22.5" customHeight="1">
      <c r="A2" s="581" t="s">
        <v>1</v>
      </c>
      <c r="B2" s="582" t="s">
        <v>2</v>
      </c>
      <c r="C2" s="583" t="s">
        <v>3</v>
      </c>
      <c r="D2" s="584" t="s">
        <v>4</v>
      </c>
      <c r="E2" s="585" t="s">
        <v>5</v>
      </c>
      <c r="F2" s="585"/>
      <c r="G2" s="586" t="s">
        <v>6</v>
      </c>
      <c r="H2" s="586"/>
      <c r="I2" s="558" t="s">
        <v>7</v>
      </c>
      <c r="J2" s="558"/>
      <c r="K2" s="586" t="s">
        <v>8</v>
      </c>
      <c r="L2" s="586"/>
      <c r="M2" s="6" t="s">
        <v>9</v>
      </c>
      <c r="N2" s="7" t="s">
        <v>10</v>
      </c>
      <c r="O2" s="559" t="s">
        <v>11</v>
      </c>
      <c r="P2" s="560" t="s">
        <v>12</v>
      </c>
    </row>
    <row r="3" spans="1:16" ht="14.25" thickBot="1">
      <c r="A3" s="581"/>
      <c r="B3" s="582"/>
      <c r="C3" s="583"/>
      <c r="D3" s="584"/>
      <c r="E3" s="8" t="s">
        <v>13</v>
      </c>
      <c r="F3" s="9" t="s">
        <v>14</v>
      </c>
      <c r="G3" s="10" t="s">
        <v>13</v>
      </c>
      <c r="H3" s="11" t="s">
        <v>14</v>
      </c>
      <c r="I3" s="12" t="s">
        <v>13</v>
      </c>
      <c r="J3" s="13" t="s">
        <v>14</v>
      </c>
      <c r="K3" s="10" t="s">
        <v>13</v>
      </c>
      <c r="L3" s="11" t="s">
        <v>14</v>
      </c>
      <c r="M3" s="14"/>
      <c r="N3" s="15"/>
      <c r="O3" s="559"/>
      <c r="P3" s="560"/>
    </row>
    <row r="4" spans="1:18" ht="14.25" thickBot="1">
      <c r="A4" s="16">
        <v>40</v>
      </c>
      <c r="B4" s="17" t="s">
        <v>15</v>
      </c>
      <c r="C4" s="18">
        <v>1989</v>
      </c>
      <c r="D4" s="19" t="s">
        <v>16</v>
      </c>
      <c r="E4" s="20">
        <v>40</v>
      </c>
      <c r="F4" s="21">
        <f aca="true" t="shared" si="0" ref="F4:F35">E4*1.4</f>
        <v>56</v>
      </c>
      <c r="G4" s="22">
        <v>870</v>
      </c>
      <c r="H4" s="23">
        <f aca="true" t="shared" si="1" ref="H4:H35">IF(G4&lt;=400,0,IF(G4&lt;=750,(G4-400)/10,(G4-750)/5+35))</f>
        <v>59</v>
      </c>
      <c r="I4" s="24">
        <v>21</v>
      </c>
      <c r="J4" s="25">
        <f aca="true" t="shared" si="2" ref="J4:J35">I4*2.25</f>
        <v>47.25</v>
      </c>
      <c r="K4" s="26">
        <v>40</v>
      </c>
      <c r="L4" s="27">
        <f aca="true" t="shared" si="3" ref="L4:L35">K4*1.75</f>
        <v>70</v>
      </c>
      <c r="M4" s="28">
        <f aca="true" t="shared" si="4" ref="M4:M35">SUM(L4,J4,H4,F4)</f>
        <v>232.25</v>
      </c>
      <c r="N4" s="29">
        <f aca="true" t="shared" si="5" ref="N4:N35">RANK(M4,M$4:M$67)</f>
        <v>1</v>
      </c>
      <c r="O4" s="579">
        <f>SUM(M4:M7)-MIN(M4:M7)</f>
        <v>526.6499999999999</v>
      </c>
      <c r="P4" s="580">
        <f>RANK(O4,O$4:O$67)</f>
        <v>6</v>
      </c>
      <c r="Q4" s="30"/>
      <c r="R4" s="30"/>
    </row>
    <row r="5" spans="1:18" ht="14.25" thickBot="1">
      <c r="A5" s="31">
        <v>41</v>
      </c>
      <c r="B5" s="32" t="s">
        <v>17</v>
      </c>
      <c r="C5" s="33">
        <v>1992</v>
      </c>
      <c r="D5" s="34" t="s">
        <v>16</v>
      </c>
      <c r="E5" s="35">
        <v>36</v>
      </c>
      <c r="F5" s="36">
        <f t="shared" si="0"/>
        <v>50.4</v>
      </c>
      <c r="G5" s="37">
        <v>740</v>
      </c>
      <c r="H5" s="38">
        <f t="shared" si="1"/>
        <v>34</v>
      </c>
      <c r="I5" s="39">
        <v>20</v>
      </c>
      <c r="J5" s="40">
        <f t="shared" si="2"/>
        <v>45</v>
      </c>
      <c r="K5" s="41">
        <v>13</v>
      </c>
      <c r="L5" s="42">
        <f t="shared" si="3"/>
        <v>22.75</v>
      </c>
      <c r="M5" s="43">
        <f t="shared" si="4"/>
        <v>152.15</v>
      </c>
      <c r="N5" s="44">
        <f t="shared" si="5"/>
        <v>34</v>
      </c>
      <c r="O5" s="579"/>
      <c r="P5" s="580"/>
      <c r="Q5" s="30"/>
      <c r="R5" s="30"/>
    </row>
    <row r="6" spans="1:18" ht="14.25" thickBot="1">
      <c r="A6" s="31">
        <v>39</v>
      </c>
      <c r="B6" s="32" t="s">
        <v>18</v>
      </c>
      <c r="C6" s="33">
        <v>1990</v>
      </c>
      <c r="D6" s="34" t="s">
        <v>16</v>
      </c>
      <c r="E6" s="35">
        <v>23</v>
      </c>
      <c r="F6" s="36">
        <f t="shared" si="0"/>
        <v>32.199999999999996</v>
      </c>
      <c r="G6" s="37">
        <v>830</v>
      </c>
      <c r="H6" s="38">
        <f t="shared" si="1"/>
        <v>51</v>
      </c>
      <c r="I6" s="39">
        <v>13</v>
      </c>
      <c r="J6" s="40">
        <f t="shared" si="2"/>
        <v>29.25</v>
      </c>
      <c r="K6" s="41">
        <v>10</v>
      </c>
      <c r="L6" s="42">
        <f t="shared" si="3"/>
        <v>17.5</v>
      </c>
      <c r="M6" s="43">
        <f t="shared" si="4"/>
        <v>129.95</v>
      </c>
      <c r="N6" s="44">
        <f t="shared" si="5"/>
        <v>49</v>
      </c>
      <c r="O6" s="579"/>
      <c r="P6" s="580"/>
      <c r="Q6" s="30"/>
      <c r="R6" s="30"/>
    </row>
    <row r="7" spans="1:18" ht="14.25" thickBot="1">
      <c r="A7" s="45">
        <v>38</v>
      </c>
      <c r="B7" s="46" t="s">
        <v>19</v>
      </c>
      <c r="C7" s="47">
        <v>1991</v>
      </c>
      <c r="D7" s="48" t="s">
        <v>16</v>
      </c>
      <c r="E7" s="49">
        <v>20</v>
      </c>
      <c r="F7" s="50">
        <f t="shared" si="0"/>
        <v>28</v>
      </c>
      <c r="G7" s="51">
        <v>790</v>
      </c>
      <c r="H7" s="52">
        <f t="shared" si="1"/>
        <v>43</v>
      </c>
      <c r="I7" s="53">
        <v>13</v>
      </c>
      <c r="J7" s="54">
        <f t="shared" si="2"/>
        <v>29.25</v>
      </c>
      <c r="K7" s="55">
        <v>24</v>
      </c>
      <c r="L7" s="56">
        <f t="shared" si="3"/>
        <v>42</v>
      </c>
      <c r="M7" s="57">
        <f t="shared" si="4"/>
        <v>142.25</v>
      </c>
      <c r="N7" s="58">
        <f t="shared" si="5"/>
        <v>44</v>
      </c>
      <c r="O7" s="579"/>
      <c r="P7" s="580"/>
      <c r="Q7" s="30"/>
      <c r="R7" s="30"/>
    </row>
    <row r="8" spans="1:18" ht="14.25" thickBot="1">
      <c r="A8" s="16">
        <v>5</v>
      </c>
      <c r="B8" s="17" t="s">
        <v>20</v>
      </c>
      <c r="C8" s="18">
        <v>1989</v>
      </c>
      <c r="D8" s="59" t="s">
        <v>21</v>
      </c>
      <c r="E8" s="20">
        <v>41</v>
      </c>
      <c r="F8" s="21">
        <f t="shared" si="0"/>
        <v>57.4</v>
      </c>
      <c r="G8" s="22">
        <v>650</v>
      </c>
      <c r="H8" s="23">
        <f t="shared" si="1"/>
        <v>25</v>
      </c>
      <c r="I8" s="24">
        <v>17</v>
      </c>
      <c r="J8" s="25">
        <f t="shared" si="2"/>
        <v>38.25</v>
      </c>
      <c r="K8" s="26">
        <v>17</v>
      </c>
      <c r="L8" s="27">
        <f t="shared" si="3"/>
        <v>29.75</v>
      </c>
      <c r="M8" s="28">
        <f t="shared" si="4"/>
        <v>150.4</v>
      </c>
      <c r="N8" s="29">
        <f t="shared" si="5"/>
        <v>38</v>
      </c>
      <c r="O8" s="587">
        <f>SUM(M8:M11)-MIN(M8:M11)</f>
        <v>506.95000000000005</v>
      </c>
      <c r="P8" s="580">
        <f>RANK(O8,O$4:O$67)</f>
        <v>8</v>
      </c>
      <c r="Q8" s="30"/>
      <c r="R8" s="30"/>
    </row>
    <row r="9" spans="1:18" ht="14.25" thickBot="1">
      <c r="A9" s="31">
        <v>6</v>
      </c>
      <c r="B9" s="32" t="s">
        <v>22</v>
      </c>
      <c r="C9" s="33">
        <v>1990</v>
      </c>
      <c r="D9" s="60" t="s">
        <v>21</v>
      </c>
      <c r="E9" s="35">
        <v>31</v>
      </c>
      <c r="F9" s="36">
        <f t="shared" si="0"/>
        <v>43.4</v>
      </c>
      <c r="G9" s="37">
        <v>710</v>
      </c>
      <c r="H9" s="38">
        <f t="shared" si="1"/>
        <v>31</v>
      </c>
      <c r="I9" s="39">
        <v>18</v>
      </c>
      <c r="J9" s="40">
        <f t="shared" si="2"/>
        <v>40.5</v>
      </c>
      <c r="K9" s="41">
        <v>23</v>
      </c>
      <c r="L9" s="42">
        <f t="shared" si="3"/>
        <v>40.25</v>
      </c>
      <c r="M9" s="43">
        <f t="shared" si="4"/>
        <v>155.15</v>
      </c>
      <c r="N9" s="44">
        <f t="shared" si="5"/>
        <v>33</v>
      </c>
      <c r="O9" s="587"/>
      <c r="P9" s="580"/>
      <c r="Q9" s="30"/>
      <c r="R9" s="30"/>
    </row>
    <row r="10" spans="1:18" ht="14.25" thickBot="1">
      <c r="A10" s="31">
        <v>7</v>
      </c>
      <c r="B10" s="32" t="s">
        <v>23</v>
      </c>
      <c r="C10" s="33">
        <v>1990</v>
      </c>
      <c r="D10" s="60" t="s">
        <v>21</v>
      </c>
      <c r="E10" s="35">
        <v>31</v>
      </c>
      <c r="F10" s="36">
        <f t="shared" si="0"/>
        <v>43.4</v>
      </c>
      <c r="G10" s="37">
        <v>930</v>
      </c>
      <c r="H10" s="38">
        <f t="shared" si="1"/>
        <v>71</v>
      </c>
      <c r="I10" s="39">
        <v>20</v>
      </c>
      <c r="J10" s="40">
        <f t="shared" si="2"/>
        <v>45</v>
      </c>
      <c r="K10" s="41">
        <v>24</v>
      </c>
      <c r="L10" s="42">
        <f t="shared" si="3"/>
        <v>42</v>
      </c>
      <c r="M10" s="43">
        <f t="shared" si="4"/>
        <v>201.4</v>
      </c>
      <c r="N10" s="44">
        <f t="shared" si="5"/>
        <v>8</v>
      </c>
      <c r="O10" s="587"/>
      <c r="P10" s="580"/>
      <c r="Q10" s="30"/>
      <c r="R10" s="30"/>
    </row>
    <row r="11" spans="1:18" ht="14.25" thickBot="1">
      <c r="A11" s="45">
        <v>8</v>
      </c>
      <c r="B11" s="46" t="s">
        <v>24</v>
      </c>
      <c r="C11" s="47"/>
      <c r="D11" s="61" t="s">
        <v>21</v>
      </c>
      <c r="E11" s="49">
        <v>0</v>
      </c>
      <c r="F11" s="50">
        <f t="shared" si="0"/>
        <v>0</v>
      </c>
      <c r="G11" s="51">
        <v>0</v>
      </c>
      <c r="H11" s="52">
        <f t="shared" si="1"/>
        <v>0</v>
      </c>
      <c r="I11" s="53">
        <v>0</v>
      </c>
      <c r="J11" s="54">
        <f t="shared" si="2"/>
        <v>0</v>
      </c>
      <c r="K11" s="55">
        <v>0</v>
      </c>
      <c r="L11" s="56">
        <f t="shared" si="3"/>
        <v>0</v>
      </c>
      <c r="M11" s="57">
        <f t="shared" si="4"/>
        <v>0</v>
      </c>
      <c r="N11" s="58">
        <f t="shared" si="5"/>
        <v>61</v>
      </c>
      <c r="O11" s="587"/>
      <c r="P11" s="580"/>
      <c r="Q11" s="30"/>
      <c r="R11" s="30"/>
    </row>
    <row r="12" spans="1:18" ht="14.25" thickBot="1">
      <c r="A12" s="16">
        <v>8</v>
      </c>
      <c r="B12" s="17" t="s">
        <v>25</v>
      </c>
      <c r="C12" s="18">
        <v>1990</v>
      </c>
      <c r="D12" s="19" t="s">
        <v>26</v>
      </c>
      <c r="E12" s="20">
        <v>37</v>
      </c>
      <c r="F12" s="21">
        <f t="shared" si="0"/>
        <v>51.8</v>
      </c>
      <c r="G12" s="22">
        <v>770</v>
      </c>
      <c r="H12" s="23">
        <f t="shared" si="1"/>
        <v>39</v>
      </c>
      <c r="I12" s="24">
        <v>19</v>
      </c>
      <c r="J12" s="25">
        <f t="shared" si="2"/>
        <v>42.75</v>
      </c>
      <c r="K12" s="26">
        <v>23</v>
      </c>
      <c r="L12" s="27">
        <f t="shared" si="3"/>
        <v>40.25</v>
      </c>
      <c r="M12" s="28">
        <f t="shared" si="4"/>
        <v>173.8</v>
      </c>
      <c r="N12" s="29">
        <f t="shared" si="5"/>
        <v>17</v>
      </c>
      <c r="O12" s="587">
        <f>SUM(M12:M15)-MIN(M12:M15)</f>
        <v>477.95000000000005</v>
      </c>
      <c r="P12" s="580">
        <f>RANK(O12,O$4:O$67)</f>
        <v>12</v>
      </c>
      <c r="Q12" s="30"/>
      <c r="R12" s="30"/>
    </row>
    <row r="13" spans="1:18" ht="14.25" thickBot="1">
      <c r="A13" s="31">
        <v>10</v>
      </c>
      <c r="B13" s="32" t="s">
        <v>27</v>
      </c>
      <c r="C13" s="33">
        <v>1989</v>
      </c>
      <c r="D13" s="34" t="s">
        <v>26</v>
      </c>
      <c r="E13" s="35">
        <v>17</v>
      </c>
      <c r="F13" s="36">
        <f t="shared" si="0"/>
        <v>23.799999999999997</v>
      </c>
      <c r="G13" s="37">
        <v>900</v>
      </c>
      <c r="H13" s="38">
        <f t="shared" si="1"/>
        <v>65</v>
      </c>
      <c r="I13" s="39">
        <v>9</v>
      </c>
      <c r="J13" s="40">
        <f t="shared" si="2"/>
        <v>20.25</v>
      </c>
      <c r="K13" s="41">
        <v>15</v>
      </c>
      <c r="L13" s="42">
        <f t="shared" si="3"/>
        <v>26.25</v>
      </c>
      <c r="M13" s="43">
        <f t="shared" si="4"/>
        <v>135.3</v>
      </c>
      <c r="N13" s="44">
        <f t="shared" si="5"/>
        <v>46</v>
      </c>
      <c r="O13" s="587"/>
      <c r="P13" s="580"/>
      <c r="Q13" s="30"/>
      <c r="R13" s="30"/>
    </row>
    <row r="14" spans="1:18" ht="14.25" thickBot="1">
      <c r="A14" s="31">
        <v>9</v>
      </c>
      <c r="B14" s="32" t="s">
        <v>28</v>
      </c>
      <c r="C14" s="33">
        <v>1989</v>
      </c>
      <c r="D14" s="34" t="s">
        <v>26</v>
      </c>
      <c r="E14" s="35">
        <v>29</v>
      </c>
      <c r="F14" s="36">
        <f t="shared" si="0"/>
        <v>40.599999999999994</v>
      </c>
      <c r="G14" s="37">
        <v>800</v>
      </c>
      <c r="H14" s="38">
        <f t="shared" si="1"/>
        <v>45</v>
      </c>
      <c r="I14" s="39">
        <v>16</v>
      </c>
      <c r="J14" s="40">
        <f t="shared" si="2"/>
        <v>36</v>
      </c>
      <c r="K14" s="41">
        <v>27</v>
      </c>
      <c r="L14" s="42">
        <f t="shared" si="3"/>
        <v>47.25</v>
      </c>
      <c r="M14" s="43">
        <f t="shared" si="4"/>
        <v>168.85</v>
      </c>
      <c r="N14" s="44">
        <f t="shared" si="5"/>
        <v>23</v>
      </c>
      <c r="O14" s="587"/>
      <c r="P14" s="580"/>
      <c r="Q14" s="30"/>
      <c r="R14" s="30"/>
    </row>
    <row r="15" spans="1:18" ht="14.25" thickBot="1">
      <c r="A15" s="31">
        <v>12</v>
      </c>
      <c r="B15" s="46" t="s">
        <v>24</v>
      </c>
      <c r="C15" s="47"/>
      <c r="D15" s="48" t="s">
        <v>26</v>
      </c>
      <c r="E15" s="49">
        <v>0</v>
      </c>
      <c r="F15" s="50">
        <f t="shared" si="0"/>
        <v>0</v>
      </c>
      <c r="G15" s="51">
        <v>0</v>
      </c>
      <c r="H15" s="52">
        <f t="shared" si="1"/>
        <v>0</v>
      </c>
      <c r="I15" s="53">
        <v>0</v>
      </c>
      <c r="J15" s="54">
        <f t="shared" si="2"/>
        <v>0</v>
      </c>
      <c r="K15" s="55">
        <v>0</v>
      </c>
      <c r="L15" s="56">
        <f t="shared" si="3"/>
        <v>0</v>
      </c>
      <c r="M15" s="57">
        <f t="shared" si="4"/>
        <v>0</v>
      </c>
      <c r="N15" s="58">
        <f t="shared" si="5"/>
        <v>61</v>
      </c>
      <c r="O15" s="587"/>
      <c r="P15" s="580"/>
      <c r="Q15" s="30"/>
      <c r="R15" s="30"/>
    </row>
    <row r="16" spans="1:18" ht="14.25" thickBot="1">
      <c r="A16" s="16">
        <v>13</v>
      </c>
      <c r="B16" s="17" t="s">
        <v>29</v>
      </c>
      <c r="C16" s="18">
        <v>1991</v>
      </c>
      <c r="D16" s="59" t="s">
        <v>30</v>
      </c>
      <c r="E16" s="20">
        <v>35</v>
      </c>
      <c r="F16" s="21">
        <f t="shared" si="0"/>
        <v>49</v>
      </c>
      <c r="G16" s="22">
        <v>950</v>
      </c>
      <c r="H16" s="23">
        <f t="shared" si="1"/>
        <v>75</v>
      </c>
      <c r="I16" s="24">
        <v>22</v>
      </c>
      <c r="J16" s="25">
        <f t="shared" si="2"/>
        <v>49.5</v>
      </c>
      <c r="K16" s="26">
        <v>27</v>
      </c>
      <c r="L16" s="27">
        <f t="shared" si="3"/>
        <v>47.25</v>
      </c>
      <c r="M16" s="28">
        <f t="shared" si="4"/>
        <v>220.75</v>
      </c>
      <c r="N16" s="29">
        <f t="shared" si="5"/>
        <v>2</v>
      </c>
      <c r="O16" s="587">
        <f>SUM(M16:M19)-MIN(M16:M19)</f>
        <v>505.85</v>
      </c>
      <c r="P16" s="580">
        <f>RANK(O16,O$4:O$67)</f>
        <v>10</v>
      </c>
      <c r="Q16" s="30"/>
      <c r="R16" s="30"/>
    </row>
    <row r="17" spans="1:18" ht="14.25" thickBot="1">
      <c r="A17" s="31">
        <v>14</v>
      </c>
      <c r="B17" s="32" t="s">
        <v>31</v>
      </c>
      <c r="C17" s="33">
        <v>1990</v>
      </c>
      <c r="D17" s="60" t="s">
        <v>30</v>
      </c>
      <c r="E17" s="35">
        <v>26</v>
      </c>
      <c r="F17" s="36">
        <f t="shared" si="0"/>
        <v>36.4</v>
      </c>
      <c r="G17" s="37">
        <v>750</v>
      </c>
      <c r="H17" s="38">
        <f t="shared" si="1"/>
        <v>35</v>
      </c>
      <c r="I17" s="39">
        <v>13</v>
      </c>
      <c r="J17" s="40">
        <f t="shared" si="2"/>
        <v>29.25</v>
      </c>
      <c r="K17" s="41">
        <v>14</v>
      </c>
      <c r="L17" s="42">
        <f t="shared" si="3"/>
        <v>24.5</v>
      </c>
      <c r="M17" s="43">
        <f t="shared" si="4"/>
        <v>125.15</v>
      </c>
      <c r="N17" s="44">
        <f t="shared" si="5"/>
        <v>52</v>
      </c>
      <c r="O17" s="587"/>
      <c r="P17" s="580"/>
      <c r="Q17" s="30"/>
      <c r="R17" s="30"/>
    </row>
    <row r="18" spans="1:18" ht="14.25" thickBot="1">
      <c r="A18" s="31">
        <v>11</v>
      </c>
      <c r="B18" s="32" t="s">
        <v>32</v>
      </c>
      <c r="C18" s="33">
        <v>1990</v>
      </c>
      <c r="D18" s="60" t="s">
        <v>30</v>
      </c>
      <c r="E18" s="35">
        <v>23</v>
      </c>
      <c r="F18" s="36">
        <f t="shared" si="0"/>
        <v>32.199999999999996</v>
      </c>
      <c r="G18" s="37">
        <v>760</v>
      </c>
      <c r="H18" s="38">
        <f t="shared" si="1"/>
        <v>37</v>
      </c>
      <c r="I18" s="39">
        <v>17</v>
      </c>
      <c r="J18" s="40">
        <f t="shared" si="2"/>
        <v>38.25</v>
      </c>
      <c r="K18" s="41">
        <v>23</v>
      </c>
      <c r="L18" s="42">
        <f t="shared" si="3"/>
        <v>40.25</v>
      </c>
      <c r="M18" s="43">
        <f t="shared" si="4"/>
        <v>147.7</v>
      </c>
      <c r="N18" s="44">
        <f t="shared" si="5"/>
        <v>40</v>
      </c>
      <c r="O18" s="587"/>
      <c r="P18" s="580"/>
      <c r="Q18" s="30"/>
      <c r="R18" s="30"/>
    </row>
    <row r="19" spans="1:18" ht="14.25" thickBot="1">
      <c r="A19" s="45">
        <v>12</v>
      </c>
      <c r="B19" s="46" t="s">
        <v>33</v>
      </c>
      <c r="C19" s="47">
        <v>1991</v>
      </c>
      <c r="D19" s="61" t="s">
        <v>30</v>
      </c>
      <c r="E19" s="49">
        <v>16</v>
      </c>
      <c r="F19" s="50">
        <f t="shared" si="0"/>
        <v>22.4</v>
      </c>
      <c r="G19" s="51">
        <v>830</v>
      </c>
      <c r="H19" s="52">
        <f t="shared" si="1"/>
        <v>51</v>
      </c>
      <c r="I19" s="53">
        <v>16</v>
      </c>
      <c r="J19" s="54">
        <f t="shared" si="2"/>
        <v>36</v>
      </c>
      <c r="K19" s="55">
        <v>16</v>
      </c>
      <c r="L19" s="56">
        <f t="shared" si="3"/>
        <v>28</v>
      </c>
      <c r="M19" s="57">
        <f t="shared" si="4"/>
        <v>137.4</v>
      </c>
      <c r="N19" s="58">
        <f t="shared" si="5"/>
        <v>45</v>
      </c>
      <c r="O19" s="587"/>
      <c r="P19" s="580"/>
      <c r="Q19" s="30"/>
      <c r="R19" s="30"/>
    </row>
    <row r="20" spans="1:18" ht="14.25" thickBot="1">
      <c r="A20" s="16">
        <v>60</v>
      </c>
      <c r="B20" s="17" t="s">
        <v>34</v>
      </c>
      <c r="C20" s="18">
        <v>1989</v>
      </c>
      <c r="D20" s="19" t="s">
        <v>237</v>
      </c>
      <c r="E20" s="20">
        <v>28</v>
      </c>
      <c r="F20" s="21">
        <f t="shared" si="0"/>
        <v>39.199999999999996</v>
      </c>
      <c r="G20" s="22">
        <v>900</v>
      </c>
      <c r="H20" s="23">
        <f t="shared" si="1"/>
        <v>65</v>
      </c>
      <c r="I20" s="24">
        <v>20</v>
      </c>
      <c r="J20" s="25">
        <f t="shared" si="2"/>
        <v>45</v>
      </c>
      <c r="K20" s="26">
        <v>39</v>
      </c>
      <c r="L20" s="27">
        <f t="shared" si="3"/>
        <v>68.25</v>
      </c>
      <c r="M20" s="28">
        <f t="shared" si="4"/>
        <v>217.45</v>
      </c>
      <c r="N20" s="29">
        <f t="shared" si="5"/>
        <v>5</v>
      </c>
      <c r="O20" s="587">
        <f>SUM(M20:M23)-MIN(M20:M23)</f>
        <v>569.2</v>
      </c>
      <c r="P20" s="580">
        <f>RANK(O20,O$4:O$67)</f>
        <v>3</v>
      </c>
      <c r="Q20" s="30"/>
      <c r="R20" s="30"/>
    </row>
    <row r="21" spans="1:17" ht="14.25" thickBot="1">
      <c r="A21" s="31">
        <v>59</v>
      </c>
      <c r="B21" s="62" t="s">
        <v>36</v>
      </c>
      <c r="C21" s="33">
        <v>1991</v>
      </c>
      <c r="D21" s="34" t="s">
        <v>237</v>
      </c>
      <c r="E21" s="35">
        <v>37</v>
      </c>
      <c r="F21" s="36">
        <f t="shared" si="0"/>
        <v>51.8</v>
      </c>
      <c r="G21" s="37">
        <v>760</v>
      </c>
      <c r="H21" s="38">
        <f t="shared" si="1"/>
        <v>37</v>
      </c>
      <c r="I21" s="39">
        <v>21</v>
      </c>
      <c r="J21" s="40">
        <f t="shared" si="2"/>
        <v>47.25</v>
      </c>
      <c r="K21" s="41">
        <v>27</v>
      </c>
      <c r="L21" s="42">
        <f t="shared" si="3"/>
        <v>47.25</v>
      </c>
      <c r="M21" s="43">
        <f t="shared" si="4"/>
        <v>183.3</v>
      </c>
      <c r="N21" s="44">
        <f t="shared" si="5"/>
        <v>13</v>
      </c>
      <c r="O21" s="587"/>
      <c r="P21" s="580"/>
      <c r="Q21" s="30"/>
    </row>
    <row r="22" spans="1:17" ht="14.25" thickBot="1">
      <c r="A22" s="31">
        <v>58</v>
      </c>
      <c r="B22" s="32" t="s">
        <v>37</v>
      </c>
      <c r="C22" s="33">
        <v>1989</v>
      </c>
      <c r="D22" s="34" t="s">
        <v>237</v>
      </c>
      <c r="E22" s="35">
        <v>33</v>
      </c>
      <c r="F22" s="36">
        <f t="shared" si="0"/>
        <v>46.199999999999996</v>
      </c>
      <c r="G22" s="37">
        <v>770</v>
      </c>
      <c r="H22" s="38">
        <f t="shared" si="1"/>
        <v>39</v>
      </c>
      <c r="I22" s="39">
        <v>16</v>
      </c>
      <c r="J22" s="40">
        <f t="shared" si="2"/>
        <v>36</v>
      </c>
      <c r="K22" s="41">
        <v>27</v>
      </c>
      <c r="L22" s="42">
        <f t="shared" si="3"/>
        <v>47.25</v>
      </c>
      <c r="M22" s="43">
        <f t="shared" si="4"/>
        <v>168.45</v>
      </c>
      <c r="N22" s="44">
        <f t="shared" si="5"/>
        <v>24</v>
      </c>
      <c r="O22" s="587"/>
      <c r="P22" s="580"/>
      <c r="Q22" s="30"/>
    </row>
    <row r="23" spans="1:18" ht="14.25" thickBot="1">
      <c r="A23" s="31">
        <v>20</v>
      </c>
      <c r="B23" s="46" t="s">
        <v>24</v>
      </c>
      <c r="C23" s="47">
        <v>1991</v>
      </c>
      <c r="D23" s="48" t="s">
        <v>237</v>
      </c>
      <c r="E23" s="49">
        <v>0</v>
      </c>
      <c r="F23" s="50">
        <f t="shared" si="0"/>
        <v>0</v>
      </c>
      <c r="G23" s="51">
        <v>0</v>
      </c>
      <c r="H23" s="52">
        <f t="shared" si="1"/>
        <v>0</v>
      </c>
      <c r="I23" s="53">
        <v>0</v>
      </c>
      <c r="J23" s="54">
        <f t="shared" si="2"/>
        <v>0</v>
      </c>
      <c r="K23" s="55">
        <v>0</v>
      </c>
      <c r="L23" s="56">
        <f t="shared" si="3"/>
        <v>0</v>
      </c>
      <c r="M23" s="57">
        <f t="shared" si="4"/>
        <v>0</v>
      </c>
      <c r="N23" s="58">
        <f t="shared" si="5"/>
        <v>61</v>
      </c>
      <c r="O23" s="587"/>
      <c r="P23" s="580"/>
      <c r="Q23" s="30"/>
      <c r="R23" s="30"/>
    </row>
    <row r="24" spans="1:18" ht="14.25" thickBot="1">
      <c r="A24" s="16">
        <v>51</v>
      </c>
      <c r="B24" s="17" t="s">
        <v>38</v>
      </c>
      <c r="C24" s="18">
        <v>1993</v>
      </c>
      <c r="D24" s="59" t="s">
        <v>39</v>
      </c>
      <c r="E24" s="20">
        <v>45</v>
      </c>
      <c r="F24" s="21">
        <f t="shared" si="0"/>
        <v>62.99999999999999</v>
      </c>
      <c r="G24" s="22">
        <v>760</v>
      </c>
      <c r="H24" s="23">
        <f t="shared" si="1"/>
        <v>37</v>
      </c>
      <c r="I24" s="24">
        <v>14</v>
      </c>
      <c r="J24" s="25">
        <f t="shared" si="2"/>
        <v>31.5</v>
      </c>
      <c r="K24" s="24">
        <v>2</v>
      </c>
      <c r="L24" s="63">
        <f t="shared" si="3"/>
        <v>3.5</v>
      </c>
      <c r="M24" s="28">
        <f t="shared" si="4"/>
        <v>135</v>
      </c>
      <c r="N24" s="29">
        <f t="shared" si="5"/>
        <v>47</v>
      </c>
      <c r="O24" s="557">
        <f>SUM(M24:M27)-MIN(M24:M27)</f>
        <v>458.79999999999995</v>
      </c>
      <c r="P24" s="580">
        <f>RANK(O24,O$4:O$67)</f>
        <v>13</v>
      </c>
      <c r="Q24" s="30"/>
      <c r="R24" s="30"/>
    </row>
    <row r="25" spans="1:18" ht="14.25" thickBot="1">
      <c r="A25" s="31">
        <v>53</v>
      </c>
      <c r="B25" s="32" t="s">
        <v>40</v>
      </c>
      <c r="C25" s="33">
        <v>1991</v>
      </c>
      <c r="D25" s="60" t="s">
        <v>39</v>
      </c>
      <c r="E25" s="35">
        <v>30</v>
      </c>
      <c r="F25" s="36">
        <f t="shared" si="0"/>
        <v>42</v>
      </c>
      <c r="G25" s="37">
        <v>860</v>
      </c>
      <c r="H25" s="38">
        <f t="shared" si="1"/>
        <v>57</v>
      </c>
      <c r="I25" s="39">
        <v>14</v>
      </c>
      <c r="J25" s="40">
        <f t="shared" si="2"/>
        <v>31.5</v>
      </c>
      <c r="K25" s="39">
        <v>24</v>
      </c>
      <c r="L25" s="64">
        <f t="shared" si="3"/>
        <v>42</v>
      </c>
      <c r="M25" s="43">
        <f t="shared" si="4"/>
        <v>172.5</v>
      </c>
      <c r="N25" s="44">
        <f t="shared" si="5"/>
        <v>20</v>
      </c>
      <c r="O25" s="557"/>
      <c r="P25" s="580"/>
      <c r="Q25" s="30"/>
      <c r="R25" s="30"/>
    </row>
    <row r="26" spans="1:18" ht="14.25" thickBot="1">
      <c r="A26" s="31">
        <v>52</v>
      </c>
      <c r="B26" s="32" t="s">
        <v>41</v>
      </c>
      <c r="C26" s="33">
        <v>1990</v>
      </c>
      <c r="D26" s="60" t="s">
        <v>39</v>
      </c>
      <c r="E26" s="35">
        <v>22</v>
      </c>
      <c r="F26" s="36">
        <f t="shared" si="0"/>
        <v>30.799999999999997</v>
      </c>
      <c r="G26" s="37">
        <v>900</v>
      </c>
      <c r="H26" s="38">
        <f t="shared" si="1"/>
        <v>65</v>
      </c>
      <c r="I26" s="39">
        <v>13</v>
      </c>
      <c r="J26" s="40">
        <f t="shared" si="2"/>
        <v>29.25</v>
      </c>
      <c r="K26" s="39">
        <v>15</v>
      </c>
      <c r="L26" s="64">
        <f t="shared" si="3"/>
        <v>26.25</v>
      </c>
      <c r="M26" s="43">
        <f t="shared" si="4"/>
        <v>151.3</v>
      </c>
      <c r="N26" s="44">
        <f t="shared" si="5"/>
        <v>36</v>
      </c>
      <c r="O26" s="557"/>
      <c r="P26" s="580"/>
      <c r="Q26" s="30"/>
      <c r="R26" s="30"/>
    </row>
    <row r="27" spans="1:18" ht="14.25" thickBot="1">
      <c r="A27" s="45">
        <v>50</v>
      </c>
      <c r="B27" s="46" t="s">
        <v>42</v>
      </c>
      <c r="C27" s="47">
        <v>1992</v>
      </c>
      <c r="D27" s="61" t="s">
        <v>39</v>
      </c>
      <c r="E27" s="49">
        <v>9</v>
      </c>
      <c r="F27" s="50">
        <f t="shared" si="0"/>
        <v>12.6</v>
      </c>
      <c r="G27" s="51">
        <v>720</v>
      </c>
      <c r="H27" s="52">
        <f t="shared" si="1"/>
        <v>32</v>
      </c>
      <c r="I27" s="53">
        <v>14</v>
      </c>
      <c r="J27" s="54">
        <f t="shared" si="2"/>
        <v>31.5</v>
      </c>
      <c r="K27" s="53">
        <v>22</v>
      </c>
      <c r="L27" s="65">
        <f t="shared" si="3"/>
        <v>38.5</v>
      </c>
      <c r="M27" s="57">
        <f t="shared" si="4"/>
        <v>114.6</v>
      </c>
      <c r="N27" s="58">
        <f t="shared" si="5"/>
        <v>55</v>
      </c>
      <c r="O27" s="557"/>
      <c r="P27" s="580"/>
      <c r="Q27" s="30"/>
      <c r="R27" s="30"/>
    </row>
    <row r="28" spans="1:16" ht="15" customHeight="1" thickBot="1">
      <c r="A28" s="16">
        <v>54</v>
      </c>
      <c r="B28" s="17" t="s">
        <v>43</v>
      </c>
      <c r="C28" s="18">
        <v>1991</v>
      </c>
      <c r="D28" s="19" t="s">
        <v>44</v>
      </c>
      <c r="E28" s="66">
        <v>38</v>
      </c>
      <c r="F28" s="21">
        <f t="shared" si="0"/>
        <v>53.199999999999996</v>
      </c>
      <c r="G28" s="22">
        <v>830</v>
      </c>
      <c r="H28" s="67">
        <f t="shared" si="1"/>
        <v>51</v>
      </c>
      <c r="I28" s="24">
        <v>15</v>
      </c>
      <c r="J28" s="67">
        <f t="shared" si="2"/>
        <v>33.75</v>
      </c>
      <c r="K28" s="24">
        <v>23</v>
      </c>
      <c r="L28" s="68">
        <f t="shared" si="3"/>
        <v>40.25</v>
      </c>
      <c r="M28" s="28">
        <f t="shared" si="4"/>
        <v>178.2</v>
      </c>
      <c r="N28" s="29">
        <f t="shared" si="5"/>
        <v>14</v>
      </c>
      <c r="O28" s="557">
        <f>SUM(M28:M31)-MIN(M28:M31)</f>
        <v>584.65</v>
      </c>
      <c r="P28" s="580">
        <f>RANK(O28,O$4:O$67)</f>
        <v>1</v>
      </c>
    </row>
    <row r="29" spans="1:16" ht="15" customHeight="1" thickBot="1">
      <c r="A29" s="31">
        <v>56</v>
      </c>
      <c r="B29" s="32" t="s">
        <v>45</v>
      </c>
      <c r="C29" s="33">
        <v>1991</v>
      </c>
      <c r="D29" s="34" t="s">
        <v>44</v>
      </c>
      <c r="E29" s="69">
        <v>34</v>
      </c>
      <c r="F29" s="36">
        <f t="shared" si="0"/>
        <v>47.599999999999994</v>
      </c>
      <c r="G29" s="37">
        <v>840</v>
      </c>
      <c r="H29" s="70">
        <f t="shared" si="1"/>
        <v>53</v>
      </c>
      <c r="I29" s="39">
        <v>18</v>
      </c>
      <c r="J29" s="70">
        <f t="shared" si="2"/>
        <v>40.5</v>
      </c>
      <c r="K29" s="39">
        <v>26</v>
      </c>
      <c r="L29" s="71">
        <f t="shared" si="3"/>
        <v>45.5</v>
      </c>
      <c r="M29" s="43">
        <f t="shared" si="4"/>
        <v>186.6</v>
      </c>
      <c r="N29" s="44">
        <f t="shared" si="5"/>
        <v>11</v>
      </c>
      <c r="O29" s="557"/>
      <c r="P29" s="580"/>
    </row>
    <row r="30" spans="1:16" ht="15" customHeight="1" thickBot="1">
      <c r="A30" s="31">
        <v>55</v>
      </c>
      <c r="B30" s="32" t="s">
        <v>46</v>
      </c>
      <c r="C30" s="33">
        <v>1991</v>
      </c>
      <c r="D30" s="34" t="s">
        <v>44</v>
      </c>
      <c r="E30" s="69">
        <v>15</v>
      </c>
      <c r="F30" s="36">
        <f t="shared" si="0"/>
        <v>21</v>
      </c>
      <c r="G30" s="37">
        <v>830</v>
      </c>
      <c r="H30" s="70">
        <f t="shared" si="1"/>
        <v>51</v>
      </c>
      <c r="I30" s="39">
        <v>12</v>
      </c>
      <c r="J30" s="70">
        <f t="shared" si="2"/>
        <v>27</v>
      </c>
      <c r="K30" s="39">
        <v>17</v>
      </c>
      <c r="L30" s="71">
        <f t="shared" si="3"/>
        <v>29.75</v>
      </c>
      <c r="M30" s="43">
        <f t="shared" si="4"/>
        <v>128.75</v>
      </c>
      <c r="N30" s="44">
        <f t="shared" si="5"/>
        <v>51</v>
      </c>
      <c r="O30" s="557"/>
      <c r="P30" s="580"/>
    </row>
    <row r="31" spans="1:16" ht="15" customHeight="1" thickBot="1">
      <c r="A31" s="45">
        <v>57</v>
      </c>
      <c r="B31" s="46" t="s">
        <v>47</v>
      </c>
      <c r="C31" s="47">
        <v>1989</v>
      </c>
      <c r="D31" s="48" t="s">
        <v>44</v>
      </c>
      <c r="E31" s="72">
        <v>34</v>
      </c>
      <c r="F31" s="50">
        <f t="shared" si="0"/>
        <v>47.599999999999994</v>
      </c>
      <c r="G31" s="51">
        <v>920</v>
      </c>
      <c r="H31" s="73">
        <f t="shared" si="1"/>
        <v>69</v>
      </c>
      <c r="I31" s="53">
        <v>21</v>
      </c>
      <c r="J31" s="73">
        <f t="shared" si="2"/>
        <v>47.25</v>
      </c>
      <c r="K31" s="53">
        <v>32</v>
      </c>
      <c r="L31" s="74">
        <f t="shared" si="3"/>
        <v>56</v>
      </c>
      <c r="M31" s="57">
        <f t="shared" si="4"/>
        <v>219.85</v>
      </c>
      <c r="N31" s="58">
        <f t="shared" si="5"/>
        <v>4</v>
      </c>
      <c r="O31" s="557"/>
      <c r="P31" s="580"/>
    </row>
    <row r="32" spans="1:16" ht="14.25" thickBot="1">
      <c r="A32" s="16">
        <v>27</v>
      </c>
      <c r="B32" s="17" t="s">
        <v>48</v>
      </c>
      <c r="C32" s="18">
        <v>1992</v>
      </c>
      <c r="D32" s="59" t="s">
        <v>49</v>
      </c>
      <c r="E32" s="66">
        <v>15</v>
      </c>
      <c r="F32" s="21">
        <f t="shared" si="0"/>
        <v>21</v>
      </c>
      <c r="G32" s="22">
        <v>790</v>
      </c>
      <c r="H32" s="67">
        <f t="shared" si="1"/>
        <v>43</v>
      </c>
      <c r="I32" s="24">
        <v>16</v>
      </c>
      <c r="J32" s="67">
        <f t="shared" si="2"/>
        <v>36</v>
      </c>
      <c r="K32" s="24">
        <v>34</v>
      </c>
      <c r="L32" s="68">
        <f t="shared" si="3"/>
        <v>59.5</v>
      </c>
      <c r="M32" s="28">
        <f t="shared" si="4"/>
        <v>159.5</v>
      </c>
      <c r="N32" s="29">
        <f t="shared" si="5"/>
        <v>30</v>
      </c>
      <c r="O32" s="557">
        <f>SUM(M32:M35)-MIN(M32:M35)</f>
        <v>497.85</v>
      </c>
      <c r="P32" s="580">
        <f>RANK(O32,O$4:O$67)</f>
        <v>11</v>
      </c>
    </row>
    <row r="33" spans="1:16" ht="14.25" thickBot="1">
      <c r="A33" s="31">
        <v>28</v>
      </c>
      <c r="B33" s="32" t="s">
        <v>50</v>
      </c>
      <c r="C33" s="33">
        <v>1991</v>
      </c>
      <c r="D33" s="60" t="s">
        <v>49</v>
      </c>
      <c r="E33" s="69">
        <v>33</v>
      </c>
      <c r="F33" s="36">
        <f t="shared" si="0"/>
        <v>46.199999999999996</v>
      </c>
      <c r="G33" s="37">
        <v>850</v>
      </c>
      <c r="H33" s="70">
        <f t="shared" si="1"/>
        <v>55</v>
      </c>
      <c r="I33" s="39">
        <v>18</v>
      </c>
      <c r="J33" s="70">
        <f t="shared" si="2"/>
        <v>40.5</v>
      </c>
      <c r="K33" s="39">
        <v>18</v>
      </c>
      <c r="L33" s="71">
        <f t="shared" si="3"/>
        <v>31.5</v>
      </c>
      <c r="M33" s="43">
        <f t="shared" si="4"/>
        <v>173.2</v>
      </c>
      <c r="N33" s="44">
        <f t="shared" si="5"/>
        <v>18</v>
      </c>
      <c r="O33" s="557"/>
      <c r="P33" s="580"/>
    </row>
    <row r="34" spans="1:16" ht="14.25" thickBot="1">
      <c r="A34" s="31">
        <v>29</v>
      </c>
      <c r="B34" s="32" t="s">
        <v>51</v>
      </c>
      <c r="C34" s="33">
        <v>1989</v>
      </c>
      <c r="D34" s="60" t="s">
        <v>49</v>
      </c>
      <c r="E34" s="69">
        <v>21</v>
      </c>
      <c r="F34" s="36">
        <f t="shared" si="0"/>
        <v>29.4</v>
      </c>
      <c r="G34" s="37">
        <v>800</v>
      </c>
      <c r="H34" s="70">
        <f t="shared" si="1"/>
        <v>45</v>
      </c>
      <c r="I34" s="39">
        <v>17</v>
      </c>
      <c r="J34" s="70">
        <f t="shared" si="2"/>
        <v>38.25</v>
      </c>
      <c r="K34" s="39">
        <v>30</v>
      </c>
      <c r="L34" s="71">
        <f t="shared" si="3"/>
        <v>52.5</v>
      </c>
      <c r="M34" s="43">
        <f t="shared" si="4"/>
        <v>165.15</v>
      </c>
      <c r="N34" s="44">
        <f t="shared" si="5"/>
        <v>26</v>
      </c>
      <c r="O34" s="557"/>
      <c r="P34" s="580"/>
    </row>
    <row r="35" spans="1:16" ht="14.25" thickBot="1">
      <c r="A35" s="45">
        <v>30</v>
      </c>
      <c r="B35" s="46" t="s">
        <v>52</v>
      </c>
      <c r="C35" s="47">
        <v>1990</v>
      </c>
      <c r="D35" s="61" t="s">
        <v>49</v>
      </c>
      <c r="E35" s="72">
        <v>19</v>
      </c>
      <c r="F35" s="50">
        <f t="shared" si="0"/>
        <v>26.599999999999998</v>
      </c>
      <c r="G35" s="51">
        <v>700</v>
      </c>
      <c r="H35" s="73">
        <f t="shared" si="1"/>
        <v>30</v>
      </c>
      <c r="I35" s="53">
        <v>10</v>
      </c>
      <c r="J35" s="73">
        <f t="shared" si="2"/>
        <v>22.5</v>
      </c>
      <c r="K35" s="53">
        <v>19</v>
      </c>
      <c r="L35" s="74">
        <f t="shared" si="3"/>
        <v>33.25</v>
      </c>
      <c r="M35" s="57">
        <f t="shared" si="4"/>
        <v>112.35</v>
      </c>
      <c r="N35" s="58">
        <f t="shared" si="5"/>
        <v>58</v>
      </c>
      <c r="O35" s="557"/>
      <c r="P35" s="580"/>
    </row>
    <row r="36" spans="1:16" ht="14.25" thickBot="1">
      <c r="A36" s="16">
        <v>18</v>
      </c>
      <c r="B36" s="17" t="s">
        <v>53</v>
      </c>
      <c r="C36" s="18">
        <v>1990</v>
      </c>
      <c r="D36" s="19" t="s">
        <v>54</v>
      </c>
      <c r="E36" s="66">
        <v>16</v>
      </c>
      <c r="F36" s="21">
        <f aca="true" t="shared" si="6" ref="F36:F67">E36*1.4</f>
        <v>22.4</v>
      </c>
      <c r="G36" s="22">
        <v>860</v>
      </c>
      <c r="H36" s="67">
        <f aca="true" t="shared" si="7" ref="H36:H67">IF(G36&lt;=400,0,IF(G36&lt;=750,(G36-400)/10,(G36-750)/5+35))</f>
        <v>57</v>
      </c>
      <c r="I36" s="24">
        <v>14</v>
      </c>
      <c r="J36" s="67">
        <f aca="true" t="shared" si="8" ref="J36:J67">I36*2.25</f>
        <v>31.5</v>
      </c>
      <c r="K36" s="24">
        <v>20</v>
      </c>
      <c r="L36" s="68">
        <f aca="true" t="shared" si="9" ref="L36:L67">K36*1.75</f>
        <v>35</v>
      </c>
      <c r="M36" s="28">
        <f aca="true" t="shared" si="10" ref="M36:M67">SUM(L36,J36,H36,F36)</f>
        <v>145.9</v>
      </c>
      <c r="N36" s="29">
        <f aca="true" t="shared" si="11" ref="N36:N67">RANK(M36,M$4:M$67)</f>
        <v>41</v>
      </c>
      <c r="O36" s="587">
        <f>SUM(M36:M39)-MIN(M36:M39)</f>
        <v>447.34999999999997</v>
      </c>
      <c r="P36" s="580">
        <f>RANK(O36,O$4:O$67)</f>
        <v>14</v>
      </c>
    </row>
    <row r="37" spans="1:16" ht="14.25" thickBot="1">
      <c r="A37" s="31">
        <v>17</v>
      </c>
      <c r="B37" s="32" t="s">
        <v>55</v>
      </c>
      <c r="C37" s="33">
        <v>1992</v>
      </c>
      <c r="D37" s="34" t="s">
        <v>54</v>
      </c>
      <c r="E37" s="69">
        <v>30</v>
      </c>
      <c r="F37" s="36">
        <f t="shared" si="6"/>
        <v>42</v>
      </c>
      <c r="G37" s="37">
        <v>810</v>
      </c>
      <c r="H37" s="70">
        <f t="shared" si="7"/>
        <v>47</v>
      </c>
      <c r="I37" s="39">
        <v>16</v>
      </c>
      <c r="J37" s="70">
        <f t="shared" si="8"/>
        <v>36</v>
      </c>
      <c r="K37" s="39">
        <v>18</v>
      </c>
      <c r="L37" s="71">
        <f t="shared" si="9"/>
        <v>31.5</v>
      </c>
      <c r="M37" s="43">
        <f t="shared" si="10"/>
        <v>156.5</v>
      </c>
      <c r="N37" s="44">
        <f t="shared" si="11"/>
        <v>32</v>
      </c>
      <c r="O37" s="587"/>
      <c r="P37" s="580"/>
    </row>
    <row r="38" spans="1:16" ht="14.25" thickBot="1">
      <c r="A38" s="31">
        <v>16</v>
      </c>
      <c r="B38" s="32" t="s">
        <v>56</v>
      </c>
      <c r="C38" s="33">
        <v>1991</v>
      </c>
      <c r="D38" s="34" t="s">
        <v>54</v>
      </c>
      <c r="E38" s="69">
        <v>28</v>
      </c>
      <c r="F38" s="36">
        <f t="shared" si="6"/>
        <v>39.199999999999996</v>
      </c>
      <c r="G38" s="37">
        <v>800</v>
      </c>
      <c r="H38" s="70">
        <f t="shared" si="7"/>
        <v>45</v>
      </c>
      <c r="I38" s="39">
        <v>13</v>
      </c>
      <c r="J38" s="70">
        <f t="shared" si="8"/>
        <v>29.25</v>
      </c>
      <c r="K38" s="39">
        <v>18</v>
      </c>
      <c r="L38" s="71">
        <f t="shared" si="9"/>
        <v>31.5</v>
      </c>
      <c r="M38" s="43">
        <f t="shared" si="10"/>
        <v>144.95</v>
      </c>
      <c r="N38" s="44">
        <f t="shared" si="11"/>
        <v>42</v>
      </c>
      <c r="O38" s="587"/>
      <c r="P38" s="580"/>
    </row>
    <row r="39" spans="1:16" ht="14.25" thickBot="1">
      <c r="A39" s="31">
        <v>15</v>
      </c>
      <c r="B39" s="46" t="s">
        <v>57</v>
      </c>
      <c r="C39" s="47">
        <v>1993</v>
      </c>
      <c r="D39" s="48" t="s">
        <v>54</v>
      </c>
      <c r="E39" s="72">
        <v>7</v>
      </c>
      <c r="F39" s="50">
        <f t="shared" si="6"/>
        <v>9.799999999999999</v>
      </c>
      <c r="G39" s="51">
        <v>880</v>
      </c>
      <c r="H39" s="73">
        <f t="shared" si="7"/>
        <v>61</v>
      </c>
      <c r="I39" s="53">
        <v>13</v>
      </c>
      <c r="J39" s="73">
        <f t="shared" si="8"/>
        <v>29.25</v>
      </c>
      <c r="K39" s="53">
        <v>12</v>
      </c>
      <c r="L39" s="74">
        <f t="shared" si="9"/>
        <v>21</v>
      </c>
      <c r="M39" s="57">
        <f t="shared" si="10"/>
        <v>121.05</v>
      </c>
      <c r="N39" s="58">
        <f t="shared" si="11"/>
        <v>53</v>
      </c>
      <c r="O39" s="587"/>
      <c r="P39" s="580"/>
    </row>
    <row r="40" spans="1:16" ht="14.25" thickBot="1">
      <c r="A40" s="16">
        <v>37</v>
      </c>
      <c r="B40" s="66" t="s">
        <v>58</v>
      </c>
      <c r="C40" s="390">
        <v>1989</v>
      </c>
      <c r="D40" s="19" t="s">
        <v>59</v>
      </c>
      <c r="E40" s="20">
        <v>25</v>
      </c>
      <c r="F40" s="21">
        <f t="shared" si="6"/>
        <v>35</v>
      </c>
      <c r="G40" s="22">
        <v>800</v>
      </c>
      <c r="H40" s="23">
        <f t="shared" si="7"/>
        <v>45</v>
      </c>
      <c r="I40" s="24">
        <v>7</v>
      </c>
      <c r="J40" s="25">
        <f t="shared" si="8"/>
        <v>15.75</v>
      </c>
      <c r="K40" s="26">
        <v>10</v>
      </c>
      <c r="L40" s="27">
        <f t="shared" si="9"/>
        <v>17.5</v>
      </c>
      <c r="M40" s="28">
        <f t="shared" si="10"/>
        <v>113.25</v>
      </c>
      <c r="N40" s="29">
        <f t="shared" si="11"/>
        <v>56</v>
      </c>
      <c r="O40" s="589">
        <f>SUM(M40:M43)-MIN(M40:M43)</f>
        <v>365.55</v>
      </c>
      <c r="P40" s="580">
        <f>RANK(O40,O$4:O$67)</f>
        <v>15</v>
      </c>
    </row>
    <row r="41" spans="1:16" ht="14.25" thickBot="1">
      <c r="A41" s="31">
        <v>35</v>
      </c>
      <c r="B41" s="62" t="s">
        <v>60</v>
      </c>
      <c r="C41" s="76">
        <v>1989</v>
      </c>
      <c r="D41" s="34" t="s">
        <v>59</v>
      </c>
      <c r="E41" s="35">
        <v>19</v>
      </c>
      <c r="F41" s="36">
        <f t="shared" si="6"/>
        <v>26.599999999999998</v>
      </c>
      <c r="G41" s="37">
        <v>840</v>
      </c>
      <c r="H41" s="38">
        <f t="shared" si="7"/>
        <v>53</v>
      </c>
      <c r="I41" s="39">
        <v>11</v>
      </c>
      <c r="J41" s="40">
        <f t="shared" si="8"/>
        <v>24.75</v>
      </c>
      <c r="K41" s="41">
        <v>23</v>
      </c>
      <c r="L41" s="42">
        <f t="shared" si="9"/>
        <v>40.25</v>
      </c>
      <c r="M41" s="43">
        <f t="shared" si="10"/>
        <v>144.6</v>
      </c>
      <c r="N41" s="44">
        <f t="shared" si="11"/>
        <v>43</v>
      </c>
      <c r="O41" s="589"/>
      <c r="P41" s="580"/>
    </row>
    <row r="42" spans="1:16" ht="14.25" thickBot="1">
      <c r="A42" s="31">
        <v>36</v>
      </c>
      <c r="B42" s="62" t="s">
        <v>61</v>
      </c>
      <c r="C42" s="76">
        <v>1991</v>
      </c>
      <c r="D42" s="34" t="s">
        <v>59</v>
      </c>
      <c r="E42" s="35">
        <v>23</v>
      </c>
      <c r="F42" s="36">
        <f t="shared" si="6"/>
        <v>32.199999999999996</v>
      </c>
      <c r="G42" s="37">
        <v>750</v>
      </c>
      <c r="H42" s="38">
        <f t="shared" si="7"/>
        <v>35</v>
      </c>
      <c r="I42" s="39">
        <v>11</v>
      </c>
      <c r="J42" s="40">
        <f t="shared" si="8"/>
        <v>24.75</v>
      </c>
      <c r="K42" s="41">
        <v>9</v>
      </c>
      <c r="L42" s="42">
        <f t="shared" si="9"/>
        <v>15.75</v>
      </c>
      <c r="M42" s="43">
        <f t="shared" si="10"/>
        <v>107.69999999999999</v>
      </c>
      <c r="N42" s="44">
        <f t="shared" si="11"/>
        <v>59</v>
      </c>
      <c r="O42" s="589"/>
      <c r="P42" s="580"/>
    </row>
    <row r="43" spans="1:16" ht="14.25" thickBot="1">
      <c r="A43" s="45"/>
      <c r="B43" s="77" t="s">
        <v>24</v>
      </c>
      <c r="C43" s="78"/>
      <c r="D43" s="48" t="s">
        <v>59</v>
      </c>
      <c r="E43" s="49">
        <v>0</v>
      </c>
      <c r="F43" s="50">
        <f t="shared" si="6"/>
        <v>0</v>
      </c>
      <c r="G43" s="51">
        <v>0</v>
      </c>
      <c r="H43" s="52">
        <f t="shared" si="7"/>
        <v>0</v>
      </c>
      <c r="I43" s="53">
        <v>0</v>
      </c>
      <c r="J43" s="54">
        <f t="shared" si="8"/>
        <v>0</v>
      </c>
      <c r="K43" s="55">
        <v>0</v>
      </c>
      <c r="L43" s="56">
        <f t="shared" si="9"/>
        <v>0</v>
      </c>
      <c r="M43" s="57">
        <f t="shared" si="10"/>
        <v>0</v>
      </c>
      <c r="N43" s="58">
        <f t="shared" si="11"/>
        <v>61</v>
      </c>
      <c r="O43" s="589"/>
      <c r="P43" s="580"/>
    </row>
    <row r="44" spans="1:16" ht="14.25" thickBot="1">
      <c r="A44" s="16">
        <v>3</v>
      </c>
      <c r="B44" s="66" t="s">
        <v>62</v>
      </c>
      <c r="C44" s="390">
        <v>1990</v>
      </c>
      <c r="D44" s="19" t="s">
        <v>172</v>
      </c>
      <c r="E44" s="20">
        <v>33</v>
      </c>
      <c r="F44" s="21">
        <f t="shared" si="6"/>
        <v>46.199999999999996</v>
      </c>
      <c r="G44" s="22">
        <v>860</v>
      </c>
      <c r="H44" s="23">
        <f t="shared" si="7"/>
        <v>57</v>
      </c>
      <c r="I44" s="24">
        <v>18</v>
      </c>
      <c r="J44" s="25">
        <f t="shared" si="8"/>
        <v>40.5</v>
      </c>
      <c r="K44" s="26">
        <v>28</v>
      </c>
      <c r="L44" s="27">
        <f t="shared" si="9"/>
        <v>49</v>
      </c>
      <c r="M44" s="28">
        <f t="shared" si="10"/>
        <v>192.7</v>
      </c>
      <c r="N44" s="29">
        <f t="shared" si="11"/>
        <v>10</v>
      </c>
      <c r="O44" s="588">
        <f>SUM(M44:M47)-MIN(M44:M47)</f>
        <v>584</v>
      </c>
      <c r="P44" s="580">
        <f>RANK(O44,O$4:O$67)</f>
        <v>2</v>
      </c>
    </row>
    <row r="45" spans="1:16" ht="14.25" thickBot="1">
      <c r="A45" s="31">
        <v>1</v>
      </c>
      <c r="B45" s="69" t="s">
        <v>63</v>
      </c>
      <c r="C45" s="76">
        <v>1990</v>
      </c>
      <c r="D45" s="34" t="s">
        <v>172</v>
      </c>
      <c r="E45" s="35">
        <v>22</v>
      </c>
      <c r="F45" s="36">
        <f t="shared" si="6"/>
        <v>30.799999999999997</v>
      </c>
      <c r="G45" s="37">
        <v>900</v>
      </c>
      <c r="H45" s="38">
        <f t="shared" si="7"/>
        <v>65</v>
      </c>
      <c r="I45" s="39">
        <v>17</v>
      </c>
      <c r="J45" s="40">
        <f t="shared" si="8"/>
        <v>38.25</v>
      </c>
      <c r="K45" s="41">
        <v>21</v>
      </c>
      <c r="L45" s="42">
        <f t="shared" si="9"/>
        <v>36.75</v>
      </c>
      <c r="M45" s="43">
        <f t="shared" si="10"/>
        <v>170.8</v>
      </c>
      <c r="N45" s="44">
        <f t="shared" si="11"/>
        <v>21</v>
      </c>
      <c r="O45" s="588"/>
      <c r="P45" s="580"/>
    </row>
    <row r="46" spans="1:16" ht="14.25" thickBot="1">
      <c r="A46" s="31">
        <v>2</v>
      </c>
      <c r="B46" s="62" t="s">
        <v>64</v>
      </c>
      <c r="C46" s="391">
        <v>1990</v>
      </c>
      <c r="D46" s="34" t="s">
        <v>172</v>
      </c>
      <c r="E46" s="35">
        <v>35</v>
      </c>
      <c r="F46" s="36">
        <f t="shared" si="6"/>
        <v>49</v>
      </c>
      <c r="G46" s="37">
        <v>820</v>
      </c>
      <c r="H46" s="38">
        <f t="shared" si="7"/>
        <v>49</v>
      </c>
      <c r="I46" s="39">
        <v>21</v>
      </c>
      <c r="J46" s="40">
        <f t="shared" si="8"/>
        <v>47.25</v>
      </c>
      <c r="K46" s="41">
        <v>43</v>
      </c>
      <c r="L46" s="42">
        <f t="shared" si="9"/>
        <v>75.25</v>
      </c>
      <c r="M46" s="43">
        <f t="shared" si="10"/>
        <v>220.5</v>
      </c>
      <c r="N46" s="44">
        <f t="shared" si="11"/>
        <v>3</v>
      </c>
      <c r="O46" s="588"/>
      <c r="P46" s="580"/>
    </row>
    <row r="47" spans="1:16" ht="14.25" thickBot="1">
      <c r="A47" s="45">
        <v>4</v>
      </c>
      <c r="B47" s="77" t="s">
        <v>65</v>
      </c>
      <c r="C47" s="78">
        <v>1991</v>
      </c>
      <c r="D47" s="48" t="s">
        <v>172</v>
      </c>
      <c r="E47" s="49">
        <v>22</v>
      </c>
      <c r="F47" s="50">
        <f t="shared" si="6"/>
        <v>30.799999999999997</v>
      </c>
      <c r="G47" s="51">
        <v>830</v>
      </c>
      <c r="H47" s="52">
        <f t="shared" si="7"/>
        <v>51</v>
      </c>
      <c r="I47" s="53">
        <v>14</v>
      </c>
      <c r="J47" s="54">
        <f t="shared" si="8"/>
        <v>31.5</v>
      </c>
      <c r="K47" s="55">
        <v>21</v>
      </c>
      <c r="L47" s="56">
        <f t="shared" si="9"/>
        <v>36.75</v>
      </c>
      <c r="M47" s="57">
        <f t="shared" si="10"/>
        <v>150.05</v>
      </c>
      <c r="N47" s="58">
        <f t="shared" si="11"/>
        <v>39</v>
      </c>
      <c r="O47" s="588"/>
      <c r="P47" s="580"/>
    </row>
    <row r="48" spans="1:16" ht="14.25" thickBot="1">
      <c r="A48" s="16">
        <v>19</v>
      </c>
      <c r="B48" s="66" t="s">
        <v>66</v>
      </c>
      <c r="C48" s="390">
        <v>1992</v>
      </c>
      <c r="D48" s="19" t="s">
        <v>67</v>
      </c>
      <c r="E48" s="20">
        <v>22</v>
      </c>
      <c r="F48" s="21">
        <f t="shared" si="6"/>
        <v>30.799999999999997</v>
      </c>
      <c r="G48" s="22">
        <v>770</v>
      </c>
      <c r="H48" s="23">
        <f t="shared" si="7"/>
        <v>39</v>
      </c>
      <c r="I48" s="24">
        <v>15</v>
      </c>
      <c r="J48" s="25">
        <f t="shared" si="8"/>
        <v>33.75</v>
      </c>
      <c r="K48" s="26">
        <v>27</v>
      </c>
      <c r="L48" s="27">
        <f t="shared" si="9"/>
        <v>47.25</v>
      </c>
      <c r="M48" s="28">
        <f t="shared" si="10"/>
        <v>150.8</v>
      </c>
      <c r="N48" s="29">
        <f t="shared" si="11"/>
        <v>37</v>
      </c>
      <c r="O48" s="590">
        <f>SUM(M48:M51)-MIN(M48:M51)</f>
        <v>567.05</v>
      </c>
      <c r="P48" s="580">
        <f>RANK(O48,O$4:O$67)</f>
        <v>4</v>
      </c>
    </row>
    <row r="49" spans="1:16" ht="14.25" thickBot="1">
      <c r="A49" s="31">
        <v>20</v>
      </c>
      <c r="B49" s="69" t="s">
        <v>68</v>
      </c>
      <c r="C49" s="392">
        <v>1991</v>
      </c>
      <c r="D49" s="34" t="s">
        <v>67</v>
      </c>
      <c r="E49" s="35">
        <v>34</v>
      </c>
      <c r="F49" s="36">
        <f t="shared" si="6"/>
        <v>47.599999999999994</v>
      </c>
      <c r="G49" s="37">
        <v>860</v>
      </c>
      <c r="H49" s="38">
        <f t="shared" si="7"/>
        <v>57</v>
      </c>
      <c r="I49" s="39">
        <v>17</v>
      </c>
      <c r="J49" s="40">
        <f t="shared" si="8"/>
        <v>38.25</v>
      </c>
      <c r="K49" s="41">
        <v>29</v>
      </c>
      <c r="L49" s="42">
        <f t="shared" si="9"/>
        <v>50.75</v>
      </c>
      <c r="M49" s="43">
        <f t="shared" si="10"/>
        <v>193.6</v>
      </c>
      <c r="N49" s="44">
        <f t="shared" si="11"/>
        <v>9</v>
      </c>
      <c r="O49" s="590"/>
      <c r="P49" s="580"/>
    </row>
    <row r="50" spans="1:16" ht="14.25" thickBot="1">
      <c r="A50" s="31">
        <v>22</v>
      </c>
      <c r="B50" s="69" t="s">
        <v>69</v>
      </c>
      <c r="C50" s="392">
        <v>1990</v>
      </c>
      <c r="D50" s="34" t="s">
        <v>67</v>
      </c>
      <c r="E50" s="35">
        <v>30</v>
      </c>
      <c r="F50" s="36">
        <f t="shared" si="6"/>
        <v>42</v>
      </c>
      <c r="G50" s="37">
        <v>790</v>
      </c>
      <c r="H50" s="38">
        <f t="shared" si="7"/>
        <v>43</v>
      </c>
      <c r="I50" s="39">
        <v>15</v>
      </c>
      <c r="J50" s="40">
        <f t="shared" si="8"/>
        <v>33.75</v>
      </c>
      <c r="K50" s="41">
        <v>23</v>
      </c>
      <c r="L50" s="42">
        <f t="shared" si="9"/>
        <v>40.25</v>
      </c>
      <c r="M50" s="43">
        <f t="shared" si="10"/>
        <v>159</v>
      </c>
      <c r="N50" s="44">
        <f t="shared" si="11"/>
        <v>31</v>
      </c>
      <c r="O50" s="590"/>
      <c r="P50" s="580"/>
    </row>
    <row r="51" spans="1:16" ht="14.25" thickBot="1">
      <c r="A51" s="31">
        <v>21</v>
      </c>
      <c r="B51" s="72" t="s">
        <v>70</v>
      </c>
      <c r="C51" s="393">
        <v>1990</v>
      </c>
      <c r="D51" s="48" t="s">
        <v>67</v>
      </c>
      <c r="E51" s="49">
        <v>28</v>
      </c>
      <c r="F51" s="50">
        <f t="shared" si="6"/>
        <v>39.199999999999996</v>
      </c>
      <c r="G51" s="51">
        <v>960</v>
      </c>
      <c r="H51" s="52">
        <f t="shared" si="7"/>
        <v>77</v>
      </c>
      <c r="I51" s="53">
        <v>18</v>
      </c>
      <c r="J51" s="54">
        <f t="shared" si="8"/>
        <v>40.5</v>
      </c>
      <c r="K51" s="55">
        <v>33</v>
      </c>
      <c r="L51" s="56">
        <f t="shared" si="9"/>
        <v>57.75</v>
      </c>
      <c r="M51" s="57">
        <f t="shared" si="10"/>
        <v>214.45</v>
      </c>
      <c r="N51" s="58">
        <f t="shared" si="11"/>
        <v>6</v>
      </c>
      <c r="O51" s="590"/>
      <c r="P51" s="580"/>
    </row>
    <row r="52" spans="1:16" ht="14.25" thickBot="1">
      <c r="A52" s="16">
        <v>33</v>
      </c>
      <c r="B52" s="66" t="s">
        <v>71</v>
      </c>
      <c r="C52" s="390">
        <v>1991</v>
      </c>
      <c r="D52" s="19" t="s">
        <v>72</v>
      </c>
      <c r="E52" s="20">
        <v>26</v>
      </c>
      <c r="F52" s="21">
        <f t="shared" si="6"/>
        <v>36.4</v>
      </c>
      <c r="G52" s="22">
        <v>880</v>
      </c>
      <c r="H52" s="23">
        <f t="shared" si="7"/>
        <v>61</v>
      </c>
      <c r="I52" s="24">
        <v>16</v>
      </c>
      <c r="J52" s="25">
        <f t="shared" si="8"/>
        <v>36</v>
      </c>
      <c r="K52" s="26">
        <v>17</v>
      </c>
      <c r="L52" s="27">
        <f t="shared" si="9"/>
        <v>29.75</v>
      </c>
      <c r="M52" s="28">
        <f t="shared" si="10"/>
        <v>163.15</v>
      </c>
      <c r="N52" s="29">
        <f t="shared" si="11"/>
        <v>27</v>
      </c>
      <c r="O52" s="588">
        <f>SUM(M52:M55)-MIN(M52:M55)</f>
        <v>506.59999999999997</v>
      </c>
      <c r="P52" s="580">
        <f>RANK(O52,O$4:O$67)</f>
        <v>9</v>
      </c>
    </row>
    <row r="53" spans="1:16" ht="14.25" thickBot="1">
      <c r="A53" s="31">
        <v>34</v>
      </c>
      <c r="B53" s="81" t="s">
        <v>73</v>
      </c>
      <c r="C53" s="394">
        <v>1989</v>
      </c>
      <c r="D53" s="34" t="s">
        <v>72</v>
      </c>
      <c r="E53" s="35">
        <v>20</v>
      </c>
      <c r="F53" s="36">
        <f t="shared" si="6"/>
        <v>28</v>
      </c>
      <c r="G53" s="37">
        <v>850</v>
      </c>
      <c r="H53" s="38">
        <f t="shared" si="7"/>
        <v>55</v>
      </c>
      <c r="I53" s="39">
        <v>14</v>
      </c>
      <c r="J53" s="40">
        <f t="shared" si="8"/>
        <v>31.5</v>
      </c>
      <c r="K53" s="41">
        <v>26</v>
      </c>
      <c r="L53" s="42">
        <f t="shared" si="9"/>
        <v>45.5</v>
      </c>
      <c r="M53" s="43">
        <f t="shared" si="10"/>
        <v>160</v>
      </c>
      <c r="N53" s="44">
        <f t="shared" si="11"/>
        <v>29</v>
      </c>
      <c r="O53" s="588"/>
      <c r="P53" s="580"/>
    </row>
    <row r="54" spans="1:16" ht="14.25" thickBot="1">
      <c r="A54" s="31">
        <v>31</v>
      </c>
      <c r="B54" s="81" t="s">
        <v>74</v>
      </c>
      <c r="C54" s="394">
        <v>1989</v>
      </c>
      <c r="D54" s="34" t="s">
        <v>72</v>
      </c>
      <c r="E54" s="35">
        <v>33</v>
      </c>
      <c r="F54" s="36">
        <f t="shared" si="6"/>
        <v>46.199999999999996</v>
      </c>
      <c r="G54" s="37">
        <v>830</v>
      </c>
      <c r="H54" s="38">
        <f t="shared" si="7"/>
        <v>51</v>
      </c>
      <c r="I54" s="39">
        <v>22</v>
      </c>
      <c r="J54" s="40">
        <f t="shared" si="8"/>
        <v>49.5</v>
      </c>
      <c r="K54" s="41">
        <v>21</v>
      </c>
      <c r="L54" s="42">
        <f t="shared" si="9"/>
        <v>36.75</v>
      </c>
      <c r="M54" s="43">
        <f t="shared" si="10"/>
        <v>183.45</v>
      </c>
      <c r="N54" s="44">
        <f t="shared" si="11"/>
        <v>12</v>
      </c>
      <c r="O54" s="588"/>
      <c r="P54" s="580"/>
    </row>
    <row r="55" spans="1:16" ht="14.25" thickBot="1">
      <c r="A55" s="45">
        <v>32</v>
      </c>
      <c r="B55" s="72" t="s">
        <v>75</v>
      </c>
      <c r="C55" s="393">
        <v>1990</v>
      </c>
      <c r="D55" s="48" t="s">
        <v>72</v>
      </c>
      <c r="E55" s="49">
        <v>27</v>
      </c>
      <c r="F55" s="50">
        <f t="shared" si="6"/>
        <v>37.8</v>
      </c>
      <c r="G55" s="51">
        <v>770</v>
      </c>
      <c r="H55" s="52">
        <f t="shared" si="7"/>
        <v>39</v>
      </c>
      <c r="I55" s="53">
        <v>17</v>
      </c>
      <c r="J55" s="54">
        <f t="shared" si="8"/>
        <v>38.25</v>
      </c>
      <c r="K55" s="55">
        <v>21</v>
      </c>
      <c r="L55" s="56">
        <f t="shared" si="9"/>
        <v>36.75</v>
      </c>
      <c r="M55" s="57">
        <f t="shared" si="10"/>
        <v>151.8</v>
      </c>
      <c r="N55" s="58">
        <f t="shared" si="11"/>
        <v>35</v>
      </c>
      <c r="O55" s="588"/>
      <c r="P55" s="580"/>
    </row>
    <row r="56" spans="1:16" ht="14.25" thickBot="1">
      <c r="A56" s="16">
        <v>43</v>
      </c>
      <c r="B56" s="66" t="s">
        <v>76</v>
      </c>
      <c r="C56" s="390">
        <v>1990</v>
      </c>
      <c r="D56" s="82" t="s">
        <v>77</v>
      </c>
      <c r="E56" s="20">
        <v>32</v>
      </c>
      <c r="F56" s="21">
        <f t="shared" si="6"/>
        <v>44.8</v>
      </c>
      <c r="G56" s="22">
        <v>800</v>
      </c>
      <c r="H56" s="23">
        <f t="shared" si="7"/>
        <v>45</v>
      </c>
      <c r="I56" s="24">
        <v>18</v>
      </c>
      <c r="J56" s="25">
        <f t="shared" si="8"/>
        <v>40.5</v>
      </c>
      <c r="K56" s="26">
        <v>23</v>
      </c>
      <c r="L56" s="27">
        <f t="shared" si="9"/>
        <v>40.25</v>
      </c>
      <c r="M56" s="28">
        <f t="shared" si="10"/>
        <v>170.55</v>
      </c>
      <c r="N56" s="29">
        <f t="shared" si="11"/>
        <v>22</v>
      </c>
      <c r="O56" s="590">
        <f>SUM(M56:M59)-MIN(M56:M59)</f>
        <v>522.05</v>
      </c>
      <c r="P56" s="580">
        <f>RANK(O56,O$4:O$67)</f>
        <v>7</v>
      </c>
    </row>
    <row r="57" spans="1:16" ht="14.25" thickBot="1">
      <c r="A57" s="31">
        <v>44</v>
      </c>
      <c r="B57" s="32" t="s">
        <v>78</v>
      </c>
      <c r="C57" s="33">
        <v>1989</v>
      </c>
      <c r="D57" s="83" t="s">
        <v>77</v>
      </c>
      <c r="E57" s="35">
        <v>39</v>
      </c>
      <c r="F57" s="36">
        <f t="shared" si="6"/>
        <v>54.599999999999994</v>
      </c>
      <c r="G57" s="37">
        <v>780</v>
      </c>
      <c r="H57" s="38">
        <f t="shared" si="7"/>
        <v>41</v>
      </c>
      <c r="I57" s="39">
        <v>18</v>
      </c>
      <c r="J57" s="40">
        <f t="shared" si="8"/>
        <v>40.5</v>
      </c>
      <c r="K57" s="41">
        <v>23</v>
      </c>
      <c r="L57" s="42">
        <f t="shared" si="9"/>
        <v>40.25</v>
      </c>
      <c r="M57" s="43">
        <f t="shared" si="10"/>
        <v>176.35</v>
      </c>
      <c r="N57" s="44">
        <f t="shared" si="11"/>
        <v>15</v>
      </c>
      <c r="O57" s="590"/>
      <c r="P57" s="580"/>
    </row>
    <row r="58" spans="1:16" ht="14.25" thickBot="1">
      <c r="A58" s="31">
        <v>45</v>
      </c>
      <c r="B58" s="81" t="s">
        <v>79</v>
      </c>
      <c r="C58" s="394">
        <v>1990</v>
      </c>
      <c r="D58" s="83" t="s">
        <v>77</v>
      </c>
      <c r="E58" s="35">
        <v>35</v>
      </c>
      <c r="F58" s="36">
        <f t="shared" si="6"/>
        <v>49</v>
      </c>
      <c r="G58" s="37">
        <v>810</v>
      </c>
      <c r="H58" s="38">
        <f t="shared" si="7"/>
        <v>47</v>
      </c>
      <c r="I58" s="39">
        <v>14</v>
      </c>
      <c r="J58" s="40">
        <f t="shared" si="8"/>
        <v>31.5</v>
      </c>
      <c r="K58" s="41">
        <v>22</v>
      </c>
      <c r="L58" s="42">
        <f t="shared" si="9"/>
        <v>38.5</v>
      </c>
      <c r="M58" s="43">
        <f t="shared" si="10"/>
        <v>166</v>
      </c>
      <c r="N58" s="44">
        <f t="shared" si="11"/>
        <v>25</v>
      </c>
      <c r="O58" s="590"/>
      <c r="P58" s="580"/>
    </row>
    <row r="59" spans="1:16" ht="14.25" thickBot="1">
      <c r="A59" s="45">
        <v>42</v>
      </c>
      <c r="B59" s="72" t="s">
        <v>80</v>
      </c>
      <c r="C59" s="393">
        <v>1990</v>
      </c>
      <c r="D59" s="84" t="s">
        <v>77</v>
      </c>
      <c r="E59" s="49">
        <v>26</v>
      </c>
      <c r="F59" s="50">
        <f t="shared" si="6"/>
        <v>36.4</v>
      </c>
      <c r="G59" s="51">
        <v>860</v>
      </c>
      <c r="H59" s="52">
        <f t="shared" si="7"/>
        <v>57</v>
      </c>
      <c r="I59" s="53">
        <v>13</v>
      </c>
      <c r="J59" s="54">
        <f t="shared" si="8"/>
        <v>29.25</v>
      </c>
      <c r="K59" s="55">
        <v>30</v>
      </c>
      <c r="L59" s="56">
        <f t="shared" si="9"/>
        <v>52.5</v>
      </c>
      <c r="M59" s="57">
        <f t="shared" si="10"/>
        <v>175.15</v>
      </c>
      <c r="N59" s="58">
        <f t="shared" si="11"/>
        <v>16</v>
      </c>
      <c r="O59" s="590"/>
      <c r="P59" s="580"/>
    </row>
    <row r="60" spans="1:16" ht="14.25" thickBot="1">
      <c r="A60" s="16">
        <v>49</v>
      </c>
      <c r="B60" s="66" t="s">
        <v>81</v>
      </c>
      <c r="C60" s="390">
        <v>1990</v>
      </c>
      <c r="D60" s="82" t="s">
        <v>82</v>
      </c>
      <c r="E60" s="20">
        <v>33</v>
      </c>
      <c r="F60" s="21">
        <f t="shared" si="6"/>
        <v>46.199999999999996</v>
      </c>
      <c r="G60" s="22">
        <v>880</v>
      </c>
      <c r="H60" s="23">
        <f t="shared" si="7"/>
        <v>61</v>
      </c>
      <c r="I60" s="24">
        <v>19</v>
      </c>
      <c r="J60" s="25">
        <f t="shared" si="8"/>
        <v>42.75</v>
      </c>
      <c r="K60" s="24">
        <v>31</v>
      </c>
      <c r="L60" s="63">
        <f t="shared" si="9"/>
        <v>54.25</v>
      </c>
      <c r="M60" s="28">
        <f t="shared" si="10"/>
        <v>204.2</v>
      </c>
      <c r="N60" s="29">
        <f t="shared" si="11"/>
        <v>7</v>
      </c>
      <c r="O60" s="588">
        <f>SUM(M60:M63)-MIN(M60:M63)</f>
        <v>539.25</v>
      </c>
      <c r="P60" s="580">
        <f>RANK(O60,O$4:O$67)</f>
        <v>5</v>
      </c>
    </row>
    <row r="61" spans="1:16" ht="14.25" thickBot="1">
      <c r="A61" s="31">
        <v>48</v>
      </c>
      <c r="B61" s="81" t="s">
        <v>83</v>
      </c>
      <c r="C61" s="394">
        <v>1989</v>
      </c>
      <c r="D61" s="83" t="s">
        <v>82</v>
      </c>
      <c r="E61" s="35">
        <v>24</v>
      </c>
      <c r="F61" s="36">
        <f t="shared" si="6"/>
        <v>33.599999999999994</v>
      </c>
      <c r="G61" s="37">
        <v>780</v>
      </c>
      <c r="H61" s="38">
        <f t="shared" si="7"/>
        <v>41</v>
      </c>
      <c r="I61" s="39">
        <v>21</v>
      </c>
      <c r="J61" s="40">
        <f t="shared" si="8"/>
        <v>47.25</v>
      </c>
      <c r="K61" s="39">
        <v>23</v>
      </c>
      <c r="L61" s="64">
        <f t="shared" si="9"/>
        <v>40.25</v>
      </c>
      <c r="M61" s="43">
        <f t="shared" si="10"/>
        <v>162.1</v>
      </c>
      <c r="N61" s="44">
        <f t="shared" si="11"/>
        <v>28</v>
      </c>
      <c r="O61" s="588"/>
      <c r="P61" s="580"/>
    </row>
    <row r="62" spans="1:16" ht="14.25" thickBot="1">
      <c r="A62" s="31">
        <v>47</v>
      </c>
      <c r="B62" s="81" t="s">
        <v>84</v>
      </c>
      <c r="C62" s="394">
        <v>1991</v>
      </c>
      <c r="D62" s="83" t="s">
        <v>82</v>
      </c>
      <c r="E62" s="35">
        <v>33</v>
      </c>
      <c r="F62" s="36">
        <f t="shared" si="6"/>
        <v>46.199999999999996</v>
      </c>
      <c r="G62" s="37">
        <v>830</v>
      </c>
      <c r="H62" s="38">
        <f t="shared" si="7"/>
        <v>51</v>
      </c>
      <c r="I62" s="39">
        <v>15</v>
      </c>
      <c r="J62" s="40">
        <f t="shared" si="8"/>
        <v>33.75</v>
      </c>
      <c r="K62" s="39">
        <v>24</v>
      </c>
      <c r="L62" s="64">
        <f t="shared" si="9"/>
        <v>42</v>
      </c>
      <c r="M62" s="43">
        <f t="shared" si="10"/>
        <v>172.95</v>
      </c>
      <c r="N62" s="44">
        <f t="shared" si="11"/>
        <v>19</v>
      </c>
      <c r="O62" s="588"/>
      <c r="P62" s="580"/>
    </row>
    <row r="63" spans="1:16" ht="15" customHeight="1" thickBot="1">
      <c r="A63" s="31">
        <v>46</v>
      </c>
      <c r="B63" s="85" t="s">
        <v>85</v>
      </c>
      <c r="C63" s="395">
        <v>1989</v>
      </c>
      <c r="D63" s="86" t="s">
        <v>82</v>
      </c>
      <c r="E63" s="49">
        <v>34</v>
      </c>
      <c r="F63" s="50">
        <f t="shared" si="6"/>
        <v>47.599999999999994</v>
      </c>
      <c r="G63" s="51">
        <v>800</v>
      </c>
      <c r="H63" s="52">
        <f t="shared" si="7"/>
        <v>45</v>
      </c>
      <c r="I63" s="53">
        <v>11</v>
      </c>
      <c r="J63" s="54">
        <f t="shared" si="8"/>
        <v>24.75</v>
      </c>
      <c r="K63" s="53">
        <v>10</v>
      </c>
      <c r="L63" s="65">
        <f t="shared" si="9"/>
        <v>17.5</v>
      </c>
      <c r="M63" s="57">
        <f t="shared" si="10"/>
        <v>134.85</v>
      </c>
      <c r="N63" s="58">
        <f t="shared" si="11"/>
        <v>48</v>
      </c>
      <c r="O63" s="588"/>
      <c r="P63" s="580"/>
    </row>
    <row r="64" spans="1:16" ht="14.25" thickBot="1">
      <c r="A64" s="87">
        <v>23</v>
      </c>
      <c r="B64" s="88" t="s">
        <v>224</v>
      </c>
      <c r="C64" s="390">
        <v>1989</v>
      </c>
      <c r="D64" s="382" t="s">
        <v>223</v>
      </c>
      <c r="E64" s="75">
        <v>20</v>
      </c>
      <c r="F64" s="21">
        <f t="shared" si="6"/>
        <v>28</v>
      </c>
      <c r="G64" s="22">
        <v>740</v>
      </c>
      <c r="H64" s="23">
        <f t="shared" si="7"/>
        <v>34</v>
      </c>
      <c r="I64" s="89">
        <v>15</v>
      </c>
      <c r="J64" s="90">
        <f t="shared" si="8"/>
        <v>33.75</v>
      </c>
      <c r="K64" s="390">
        <v>10</v>
      </c>
      <c r="L64" s="63">
        <f t="shared" si="9"/>
        <v>17.5</v>
      </c>
      <c r="M64" s="28">
        <f t="shared" si="10"/>
        <v>113.25</v>
      </c>
      <c r="N64" s="29">
        <f t="shared" si="11"/>
        <v>56</v>
      </c>
      <c r="O64" s="588">
        <f>SUM(M64:M67)-MIN(M64:M67)</f>
        <v>361.84999999999997</v>
      </c>
      <c r="P64" s="580">
        <f>RANK(O64,O$4:O$67)</f>
        <v>16</v>
      </c>
    </row>
    <row r="65" spans="1:16" ht="14.25" thickBot="1">
      <c r="A65" s="91">
        <v>24</v>
      </c>
      <c r="B65" s="81" t="s">
        <v>86</v>
      </c>
      <c r="C65" s="392">
        <v>1991</v>
      </c>
      <c r="D65" s="383" t="s">
        <v>223</v>
      </c>
      <c r="E65" s="79">
        <v>13</v>
      </c>
      <c r="F65" s="36">
        <f t="shared" si="6"/>
        <v>18.2</v>
      </c>
      <c r="G65" s="37">
        <v>850</v>
      </c>
      <c r="H65" s="38">
        <f t="shared" si="7"/>
        <v>55</v>
      </c>
      <c r="I65" s="92">
        <v>11</v>
      </c>
      <c r="J65" s="93">
        <f t="shared" si="8"/>
        <v>24.75</v>
      </c>
      <c r="K65" s="392">
        <v>12</v>
      </c>
      <c r="L65" s="64">
        <f t="shared" si="9"/>
        <v>21</v>
      </c>
      <c r="M65" s="43">
        <f t="shared" si="10"/>
        <v>118.95</v>
      </c>
      <c r="N65" s="44">
        <f t="shared" si="11"/>
        <v>54</v>
      </c>
      <c r="O65" s="588"/>
      <c r="P65" s="580"/>
    </row>
    <row r="66" spans="1:16" ht="14.25" thickBot="1">
      <c r="A66" s="91">
        <v>24</v>
      </c>
      <c r="B66" s="81" t="s">
        <v>87</v>
      </c>
      <c r="C66" s="392">
        <v>1991</v>
      </c>
      <c r="D66" s="383" t="s">
        <v>223</v>
      </c>
      <c r="E66" s="79">
        <v>12</v>
      </c>
      <c r="F66" s="36">
        <f t="shared" si="6"/>
        <v>16.799999999999997</v>
      </c>
      <c r="G66" s="37">
        <v>750</v>
      </c>
      <c r="H66" s="38">
        <f t="shared" si="7"/>
        <v>35</v>
      </c>
      <c r="I66" s="92">
        <v>10</v>
      </c>
      <c r="J66" s="93">
        <f t="shared" si="8"/>
        <v>22.5</v>
      </c>
      <c r="K66" s="392">
        <v>18</v>
      </c>
      <c r="L66" s="64">
        <f t="shared" si="9"/>
        <v>31.5</v>
      </c>
      <c r="M66" s="43">
        <f t="shared" si="10"/>
        <v>105.8</v>
      </c>
      <c r="N66" s="44">
        <f t="shared" si="11"/>
        <v>60</v>
      </c>
      <c r="O66" s="588"/>
      <c r="P66" s="580"/>
    </row>
    <row r="67" spans="1:16" ht="14.25" thickBot="1">
      <c r="A67" s="94">
        <v>26</v>
      </c>
      <c r="B67" s="95" t="s">
        <v>88</v>
      </c>
      <c r="C67" s="393">
        <v>1989</v>
      </c>
      <c r="D67" s="384" t="s">
        <v>223</v>
      </c>
      <c r="E67" s="80">
        <v>11</v>
      </c>
      <c r="F67" s="50">
        <f t="shared" si="6"/>
        <v>15.399999999999999</v>
      </c>
      <c r="G67" s="51">
        <v>840</v>
      </c>
      <c r="H67" s="52">
        <f t="shared" si="7"/>
        <v>53</v>
      </c>
      <c r="I67" s="96">
        <v>14</v>
      </c>
      <c r="J67" s="97">
        <f t="shared" si="8"/>
        <v>31.5</v>
      </c>
      <c r="K67" s="393">
        <v>17</v>
      </c>
      <c r="L67" s="65">
        <f t="shared" si="9"/>
        <v>29.75</v>
      </c>
      <c r="M67" s="57">
        <f t="shared" si="10"/>
        <v>129.65</v>
      </c>
      <c r="N67" s="58">
        <f t="shared" si="11"/>
        <v>50</v>
      </c>
      <c r="O67" s="588"/>
      <c r="P67" s="580"/>
    </row>
  </sheetData>
  <sheetProtection/>
  <mergeCells count="42">
    <mergeCell ref="O48:O51"/>
    <mergeCell ref="P48:P51"/>
    <mergeCell ref="O64:O67"/>
    <mergeCell ref="P64:P67"/>
    <mergeCell ref="O56:O59"/>
    <mergeCell ref="P56:P59"/>
    <mergeCell ref="O60:O63"/>
    <mergeCell ref="P60:P63"/>
    <mergeCell ref="O52:O55"/>
    <mergeCell ref="P52:P55"/>
    <mergeCell ref="O32:O35"/>
    <mergeCell ref="P32:P35"/>
    <mergeCell ref="O36:O39"/>
    <mergeCell ref="P36:P39"/>
    <mergeCell ref="O40:O43"/>
    <mergeCell ref="P40:P43"/>
    <mergeCell ref="O44:O47"/>
    <mergeCell ref="P44:P47"/>
    <mergeCell ref="O20:O23"/>
    <mergeCell ref="P20:P23"/>
    <mergeCell ref="O24:O27"/>
    <mergeCell ref="P24:P27"/>
    <mergeCell ref="O2:O3"/>
    <mergeCell ref="P2:P3"/>
    <mergeCell ref="O28:O31"/>
    <mergeCell ref="P28:P31"/>
    <mergeCell ref="O8:O11"/>
    <mergeCell ref="P8:P11"/>
    <mergeCell ref="O12:O15"/>
    <mergeCell ref="P12:P15"/>
    <mergeCell ref="O16:O19"/>
    <mergeCell ref="P16:P19"/>
    <mergeCell ref="O4:O7"/>
    <mergeCell ref="P4:P7"/>
    <mergeCell ref="A2:A3"/>
    <mergeCell ref="B2:B3"/>
    <mergeCell ref="C2:C3"/>
    <mergeCell ref="D2:D3"/>
    <mergeCell ref="E2:F2"/>
    <mergeCell ref="G2:H2"/>
    <mergeCell ref="I2:J2"/>
    <mergeCell ref="K2:L2"/>
  </mergeCells>
  <printOptions/>
  <pageMargins left="0.29" right="0.2" top="0.30972222222222223" bottom="0.4701388888888889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4">
      <selection activeCell="P7" sqref="P7"/>
    </sheetView>
  </sheetViews>
  <sheetFormatPr defaultColWidth="9.140625" defaultRowHeight="15"/>
  <cols>
    <col min="1" max="1" width="5.28125" style="0" customWidth="1"/>
    <col min="2" max="2" width="15.28125" style="0" customWidth="1"/>
    <col min="3" max="3" width="8.00390625" style="0" customWidth="1"/>
    <col min="4" max="4" width="53.28125" style="0" customWidth="1"/>
    <col min="5" max="5" width="6.140625" style="0" customWidth="1"/>
    <col min="6" max="6" width="5.8515625" style="0" customWidth="1"/>
    <col min="7" max="12" width="4.28125" style="0" customWidth="1"/>
    <col min="13" max="13" width="6.28125" style="0" customWidth="1"/>
  </cols>
  <sheetData>
    <row r="1" spans="1:14" ht="44.25" customHeight="1">
      <c r="A1" s="591" t="s">
        <v>89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</row>
    <row r="2" spans="1:14" ht="18" customHeight="1">
      <c r="A2" s="98" t="s">
        <v>90</v>
      </c>
      <c r="L2" s="99"/>
      <c r="M2" s="99"/>
      <c r="N2" s="99"/>
    </row>
    <row r="3" spans="1:14" ht="18" customHeight="1">
      <c r="A3" t="s">
        <v>91</v>
      </c>
      <c r="L3" s="99"/>
      <c r="M3" s="99"/>
      <c r="N3" s="99"/>
    </row>
    <row r="4" ht="13.5">
      <c r="A4" t="s">
        <v>92</v>
      </c>
    </row>
    <row r="6" spans="1:13" ht="14.25" thickBot="1">
      <c r="A6" s="1" t="s">
        <v>0</v>
      </c>
      <c r="M6" s="30"/>
    </row>
    <row r="7" spans="1:13" ht="21" thickBot="1">
      <c r="A7" s="100" t="s">
        <v>1</v>
      </c>
      <c r="B7" s="101" t="s">
        <v>2</v>
      </c>
      <c r="C7" s="102" t="s">
        <v>3</v>
      </c>
      <c r="D7" s="463" t="s">
        <v>4</v>
      </c>
      <c r="E7" s="592" t="s">
        <v>5</v>
      </c>
      <c r="F7" s="593"/>
      <c r="G7" s="594" t="s">
        <v>6</v>
      </c>
      <c r="H7" s="594"/>
      <c r="I7" s="594" t="s">
        <v>7</v>
      </c>
      <c r="J7" s="594"/>
      <c r="K7" s="594" t="s">
        <v>8</v>
      </c>
      <c r="L7" s="594"/>
      <c r="M7" s="328" t="s">
        <v>9</v>
      </c>
    </row>
    <row r="8" spans="1:13" ht="21.75" customHeight="1" thickBot="1">
      <c r="A8" s="2"/>
      <c r="B8" s="3"/>
      <c r="C8" s="4"/>
      <c r="D8" s="5"/>
      <c r="E8" s="464" t="s">
        <v>13</v>
      </c>
      <c r="F8" s="9" t="s">
        <v>14</v>
      </c>
      <c r="G8" s="10" t="s">
        <v>13</v>
      </c>
      <c r="H8" s="11" t="s">
        <v>14</v>
      </c>
      <c r="I8" s="12" t="s">
        <v>13</v>
      </c>
      <c r="J8" s="13" t="s">
        <v>14</v>
      </c>
      <c r="K8" s="10" t="s">
        <v>13</v>
      </c>
      <c r="L8" s="11" t="s">
        <v>14</v>
      </c>
      <c r="M8" s="465"/>
    </row>
    <row r="9" spans="1:13" ht="13.5">
      <c r="A9" s="473" t="s">
        <v>175</v>
      </c>
      <c r="B9" s="476" t="s">
        <v>15</v>
      </c>
      <c r="C9" s="262">
        <v>1989</v>
      </c>
      <c r="D9" s="477" t="s">
        <v>16</v>
      </c>
      <c r="E9" s="466">
        <v>40</v>
      </c>
      <c r="F9" s="455">
        <f aca="true" t="shared" si="0" ref="F9:F40">E9*1.4</f>
        <v>56</v>
      </c>
      <c r="G9" s="405">
        <v>870</v>
      </c>
      <c r="H9" s="456">
        <f aca="true" t="shared" si="1" ref="H9:H40">IF(G9&lt;=400,0,IF(G9&lt;=750,(G9-400)/10,(G9-750)/5+35))</f>
        <v>59</v>
      </c>
      <c r="I9" s="405">
        <v>21</v>
      </c>
      <c r="J9" s="456">
        <f aca="true" t="shared" si="2" ref="J9:J40">I9*2.25</f>
        <v>47.25</v>
      </c>
      <c r="K9" s="405">
        <v>40</v>
      </c>
      <c r="L9" s="457">
        <f aca="true" t="shared" si="3" ref="L9:L40">K9*1.75</f>
        <v>70</v>
      </c>
      <c r="M9" s="467">
        <f aca="true" t="shared" si="4" ref="M9:M40">SUM(L9,J9,H9,F9)</f>
        <v>232.25</v>
      </c>
    </row>
    <row r="10" spans="1:13" ht="13.5">
      <c r="A10" s="474" t="s">
        <v>176</v>
      </c>
      <c r="B10" s="478" t="s">
        <v>29</v>
      </c>
      <c r="C10" s="256">
        <v>1991</v>
      </c>
      <c r="D10" s="479" t="s">
        <v>30</v>
      </c>
      <c r="E10" s="468">
        <v>35</v>
      </c>
      <c r="F10" s="453">
        <f t="shared" si="0"/>
        <v>49</v>
      </c>
      <c r="G10" s="398">
        <v>950</v>
      </c>
      <c r="H10" s="347">
        <f t="shared" si="1"/>
        <v>75</v>
      </c>
      <c r="I10" s="398">
        <v>22</v>
      </c>
      <c r="J10" s="347">
        <f t="shared" si="2"/>
        <v>49.5</v>
      </c>
      <c r="K10" s="398">
        <v>27</v>
      </c>
      <c r="L10" s="454">
        <f t="shared" si="3"/>
        <v>47.25</v>
      </c>
      <c r="M10" s="469">
        <f t="shared" si="4"/>
        <v>220.75</v>
      </c>
    </row>
    <row r="11" spans="1:13" ht="13.5">
      <c r="A11" s="474" t="s">
        <v>177</v>
      </c>
      <c r="B11" s="480" t="s">
        <v>64</v>
      </c>
      <c r="C11" s="400">
        <v>1990</v>
      </c>
      <c r="D11" s="479" t="s">
        <v>172</v>
      </c>
      <c r="E11" s="468">
        <v>35</v>
      </c>
      <c r="F11" s="453">
        <f t="shared" si="0"/>
        <v>49</v>
      </c>
      <c r="G11" s="398">
        <v>820</v>
      </c>
      <c r="H11" s="347">
        <f t="shared" si="1"/>
        <v>49</v>
      </c>
      <c r="I11" s="398">
        <v>21</v>
      </c>
      <c r="J11" s="347">
        <f t="shared" si="2"/>
        <v>47.25</v>
      </c>
      <c r="K11" s="398">
        <v>43</v>
      </c>
      <c r="L11" s="454">
        <f t="shared" si="3"/>
        <v>75.25</v>
      </c>
      <c r="M11" s="469">
        <f t="shared" si="4"/>
        <v>220.5</v>
      </c>
    </row>
    <row r="12" spans="1:13" ht="13.5">
      <c r="A12" s="474" t="s">
        <v>178</v>
      </c>
      <c r="B12" s="478" t="s">
        <v>47</v>
      </c>
      <c r="C12" s="256">
        <v>1989</v>
      </c>
      <c r="D12" s="479" t="s">
        <v>44</v>
      </c>
      <c r="E12" s="470">
        <v>34</v>
      </c>
      <c r="F12" s="453">
        <f t="shared" si="0"/>
        <v>47.599999999999994</v>
      </c>
      <c r="G12" s="398">
        <v>920</v>
      </c>
      <c r="H12" s="347">
        <f t="shared" si="1"/>
        <v>69</v>
      </c>
      <c r="I12" s="398">
        <v>21</v>
      </c>
      <c r="J12" s="347">
        <f t="shared" si="2"/>
        <v>47.25</v>
      </c>
      <c r="K12" s="398">
        <v>32</v>
      </c>
      <c r="L12" s="454">
        <f t="shared" si="3"/>
        <v>56</v>
      </c>
      <c r="M12" s="469">
        <f t="shared" si="4"/>
        <v>219.85</v>
      </c>
    </row>
    <row r="13" spans="1:13" ht="13.5">
      <c r="A13" s="474" t="s">
        <v>179</v>
      </c>
      <c r="B13" s="478" t="s">
        <v>34</v>
      </c>
      <c r="C13" s="256">
        <v>1989</v>
      </c>
      <c r="D13" s="479" t="s">
        <v>237</v>
      </c>
      <c r="E13" s="468">
        <v>28</v>
      </c>
      <c r="F13" s="453">
        <f t="shared" si="0"/>
        <v>39.199999999999996</v>
      </c>
      <c r="G13" s="398">
        <v>900</v>
      </c>
      <c r="H13" s="347">
        <f t="shared" si="1"/>
        <v>65</v>
      </c>
      <c r="I13" s="398">
        <v>20</v>
      </c>
      <c r="J13" s="347">
        <f t="shared" si="2"/>
        <v>45</v>
      </c>
      <c r="K13" s="398">
        <v>39</v>
      </c>
      <c r="L13" s="454">
        <f t="shared" si="3"/>
        <v>68.25</v>
      </c>
      <c r="M13" s="469">
        <f t="shared" si="4"/>
        <v>217.45</v>
      </c>
    </row>
    <row r="14" spans="1:13" ht="13.5">
      <c r="A14" s="474" t="s">
        <v>180</v>
      </c>
      <c r="B14" s="470" t="s">
        <v>70</v>
      </c>
      <c r="C14" s="402">
        <v>1990</v>
      </c>
      <c r="D14" s="479" t="s">
        <v>67</v>
      </c>
      <c r="E14" s="468">
        <v>28</v>
      </c>
      <c r="F14" s="453">
        <f t="shared" si="0"/>
        <v>39.199999999999996</v>
      </c>
      <c r="G14" s="398">
        <v>960</v>
      </c>
      <c r="H14" s="347">
        <f t="shared" si="1"/>
        <v>77</v>
      </c>
      <c r="I14" s="398">
        <v>18</v>
      </c>
      <c r="J14" s="347">
        <f t="shared" si="2"/>
        <v>40.5</v>
      </c>
      <c r="K14" s="398">
        <v>33</v>
      </c>
      <c r="L14" s="454">
        <f t="shared" si="3"/>
        <v>57.75</v>
      </c>
      <c r="M14" s="469">
        <f t="shared" si="4"/>
        <v>214.45</v>
      </c>
    </row>
    <row r="15" spans="1:13" ht="13.5">
      <c r="A15" s="474" t="s">
        <v>181</v>
      </c>
      <c r="B15" s="470" t="s">
        <v>81</v>
      </c>
      <c r="C15" s="402">
        <v>1990</v>
      </c>
      <c r="D15" s="481" t="s">
        <v>82</v>
      </c>
      <c r="E15" s="468">
        <v>33</v>
      </c>
      <c r="F15" s="453">
        <f t="shared" si="0"/>
        <v>46.199999999999996</v>
      </c>
      <c r="G15" s="398">
        <v>880</v>
      </c>
      <c r="H15" s="347">
        <f t="shared" si="1"/>
        <v>61</v>
      </c>
      <c r="I15" s="398">
        <v>19</v>
      </c>
      <c r="J15" s="347">
        <f t="shared" si="2"/>
        <v>42.75</v>
      </c>
      <c r="K15" s="398">
        <v>31</v>
      </c>
      <c r="L15" s="454">
        <f t="shared" si="3"/>
        <v>54.25</v>
      </c>
      <c r="M15" s="469">
        <f t="shared" si="4"/>
        <v>204.2</v>
      </c>
    </row>
    <row r="16" spans="1:13" ht="13.5">
      <c r="A16" s="474" t="s">
        <v>182</v>
      </c>
      <c r="B16" s="478" t="s">
        <v>23</v>
      </c>
      <c r="C16" s="256">
        <v>1990</v>
      </c>
      <c r="D16" s="479" t="s">
        <v>21</v>
      </c>
      <c r="E16" s="468">
        <v>31</v>
      </c>
      <c r="F16" s="453">
        <f t="shared" si="0"/>
        <v>43.4</v>
      </c>
      <c r="G16" s="398">
        <v>930</v>
      </c>
      <c r="H16" s="347">
        <f t="shared" si="1"/>
        <v>71</v>
      </c>
      <c r="I16" s="398">
        <v>20</v>
      </c>
      <c r="J16" s="347">
        <f t="shared" si="2"/>
        <v>45</v>
      </c>
      <c r="K16" s="398">
        <v>24</v>
      </c>
      <c r="L16" s="454">
        <f t="shared" si="3"/>
        <v>42</v>
      </c>
      <c r="M16" s="469">
        <f t="shared" si="4"/>
        <v>201.4</v>
      </c>
    </row>
    <row r="17" spans="1:13" ht="13.5">
      <c r="A17" s="474" t="s">
        <v>183</v>
      </c>
      <c r="B17" s="470" t="s">
        <v>68</v>
      </c>
      <c r="C17" s="402">
        <v>1991</v>
      </c>
      <c r="D17" s="479" t="s">
        <v>67</v>
      </c>
      <c r="E17" s="468">
        <v>34</v>
      </c>
      <c r="F17" s="453">
        <f t="shared" si="0"/>
        <v>47.599999999999994</v>
      </c>
      <c r="G17" s="398">
        <v>860</v>
      </c>
      <c r="H17" s="347">
        <f t="shared" si="1"/>
        <v>57</v>
      </c>
      <c r="I17" s="398">
        <v>17</v>
      </c>
      <c r="J17" s="347">
        <f t="shared" si="2"/>
        <v>38.25</v>
      </c>
      <c r="K17" s="398">
        <v>29</v>
      </c>
      <c r="L17" s="454">
        <f t="shared" si="3"/>
        <v>50.75</v>
      </c>
      <c r="M17" s="469">
        <f t="shared" si="4"/>
        <v>193.6</v>
      </c>
    </row>
    <row r="18" spans="1:13" ht="13.5">
      <c r="A18" s="474" t="s">
        <v>184</v>
      </c>
      <c r="B18" s="470" t="s">
        <v>62</v>
      </c>
      <c r="C18" s="402">
        <v>1990</v>
      </c>
      <c r="D18" s="479" t="s">
        <v>172</v>
      </c>
      <c r="E18" s="468">
        <v>33</v>
      </c>
      <c r="F18" s="453">
        <f t="shared" si="0"/>
        <v>46.199999999999996</v>
      </c>
      <c r="G18" s="398">
        <v>860</v>
      </c>
      <c r="H18" s="347">
        <f t="shared" si="1"/>
        <v>57</v>
      </c>
      <c r="I18" s="398">
        <v>18</v>
      </c>
      <c r="J18" s="347">
        <f t="shared" si="2"/>
        <v>40.5</v>
      </c>
      <c r="K18" s="398">
        <v>28</v>
      </c>
      <c r="L18" s="454">
        <f t="shared" si="3"/>
        <v>49</v>
      </c>
      <c r="M18" s="469">
        <f t="shared" si="4"/>
        <v>192.7</v>
      </c>
    </row>
    <row r="19" spans="1:13" ht="13.5">
      <c r="A19" s="474" t="s">
        <v>185</v>
      </c>
      <c r="B19" s="478" t="s">
        <v>45</v>
      </c>
      <c r="C19" s="256">
        <v>1991</v>
      </c>
      <c r="D19" s="479" t="s">
        <v>44</v>
      </c>
      <c r="E19" s="470">
        <v>34</v>
      </c>
      <c r="F19" s="453">
        <f t="shared" si="0"/>
        <v>47.599999999999994</v>
      </c>
      <c r="G19" s="398">
        <v>840</v>
      </c>
      <c r="H19" s="347">
        <f t="shared" si="1"/>
        <v>53</v>
      </c>
      <c r="I19" s="398">
        <v>18</v>
      </c>
      <c r="J19" s="347">
        <f t="shared" si="2"/>
        <v>40.5</v>
      </c>
      <c r="K19" s="398">
        <v>26</v>
      </c>
      <c r="L19" s="454">
        <f t="shared" si="3"/>
        <v>45.5</v>
      </c>
      <c r="M19" s="469">
        <f t="shared" si="4"/>
        <v>186.6</v>
      </c>
    </row>
    <row r="20" spans="1:13" ht="13.5">
      <c r="A20" s="474" t="s">
        <v>186</v>
      </c>
      <c r="B20" s="482" t="s">
        <v>74</v>
      </c>
      <c r="C20" s="399">
        <v>1989</v>
      </c>
      <c r="D20" s="479" t="s">
        <v>72</v>
      </c>
      <c r="E20" s="468">
        <v>33</v>
      </c>
      <c r="F20" s="453">
        <f t="shared" si="0"/>
        <v>46.199999999999996</v>
      </c>
      <c r="G20" s="398">
        <v>830</v>
      </c>
      <c r="H20" s="347">
        <f t="shared" si="1"/>
        <v>51</v>
      </c>
      <c r="I20" s="398">
        <v>22</v>
      </c>
      <c r="J20" s="347">
        <f t="shared" si="2"/>
        <v>49.5</v>
      </c>
      <c r="K20" s="398">
        <v>21</v>
      </c>
      <c r="L20" s="454">
        <f t="shared" si="3"/>
        <v>36.75</v>
      </c>
      <c r="M20" s="469">
        <f t="shared" si="4"/>
        <v>183.45</v>
      </c>
    </row>
    <row r="21" spans="1:13" ht="13.5">
      <c r="A21" s="474" t="s">
        <v>187</v>
      </c>
      <c r="B21" s="480" t="s">
        <v>36</v>
      </c>
      <c r="C21" s="256">
        <v>1991</v>
      </c>
      <c r="D21" s="479" t="s">
        <v>237</v>
      </c>
      <c r="E21" s="468">
        <v>37</v>
      </c>
      <c r="F21" s="453">
        <f t="shared" si="0"/>
        <v>51.8</v>
      </c>
      <c r="G21" s="398">
        <v>760</v>
      </c>
      <c r="H21" s="347">
        <f t="shared" si="1"/>
        <v>37</v>
      </c>
      <c r="I21" s="398">
        <v>21</v>
      </c>
      <c r="J21" s="347">
        <f t="shared" si="2"/>
        <v>47.25</v>
      </c>
      <c r="K21" s="398">
        <v>27</v>
      </c>
      <c r="L21" s="454">
        <f t="shared" si="3"/>
        <v>47.25</v>
      </c>
      <c r="M21" s="469">
        <f t="shared" si="4"/>
        <v>183.3</v>
      </c>
    </row>
    <row r="22" spans="1:13" ht="13.5">
      <c r="A22" s="474" t="s">
        <v>188</v>
      </c>
      <c r="B22" s="478" t="s">
        <v>43</v>
      </c>
      <c r="C22" s="256">
        <v>1991</v>
      </c>
      <c r="D22" s="479" t="s">
        <v>44</v>
      </c>
      <c r="E22" s="470">
        <v>38</v>
      </c>
      <c r="F22" s="453">
        <f t="shared" si="0"/>
        <v>53.199999999999996</v>
      </c>
      <c r="G22" s="398">
        <v>830</v>
      </c>
      <c r="H22" s="347">
        <f t="shared" si="1"/>
        <v>51</v>
      </c>
      <c r="I22" s="398">
        <v>15</v>
      </c>
      <c r="J22" s="347">
        <f t="shared" si="2"/>
        <v>33.75</v>
      </c>
      <c r="K22" s="398">
        <v>23</v>
      </c>
      <c r="L22" s="454">
        <f t="shared" si="3"/>
        <v>40.25</v>
      </c>
      <c r="M22" s="469">
        <f t="shared" si="4"/>
        <v>178.2</v>
      </c>
    </row>
    <row r="23" spans="1:13" ht="13.5">
      <c r="A23" s="474" t="s">
        <v>189</v>
      </c>
      <c r="B23" s="478" t="s">
        <v>78</v>
      </c>
      <c r="C23" s="256">
        <v>1989</v>
      </c>
      <c r="D23" s="481" t="s">
        <v>77</v>
      </c>
      <c r="E23" s="468">
        <v>39</v>
      </c>
      <c r="F23" s="453">
        <f t="shared" si="0"/>
        <v>54.599999999999994</v>
      </c>
      <c r="G23" s="398">
        <v>780</v>
      </c>
      <c r="H23" s="347">
        <f t="shared" si="1"/>
        <v>41</v>
      </c>
      <c r="I23" s="398">
        <v>18</v>
      </c>
      <c r="J23" s="347">
        <f t="shared" si="2"/>
        <v>40.5</v>
      </c>
      <c r="K23" s="398">
        <v>23</v>
      </c>
      <c r="L23" s="454">
        <f t="shared" si="3"/>
        <v>40.25</v>
      </c>
      <c r="M23" s="469">
        <f t="shared" si="4"/>
        <v>176.35</v>
      </c>
    </row>
    <row r="24" spans="1:13" ht="13.5">
      <c r="A24" s="474" t="s">
        <v>190</v>
      </c>
      <c r="B24" s="470" t="s">
        <v>80</v>
      </c>
      <c r="C24" s="402">
        <v>1990</v>
      </c>
      <c r="D24" s="481" t="s">
        <v>77</v>
      </c>
      <c r="E24" s="468">
        <v>26</v>
      </c>
      <c r="F24" s="453">
        <f t="shared" si="0"/>
        <v>36.4</v>
      </c>
      <c r="G24" s="398">
        <v>860</v>
      </c>
      <c r="H24" s="347">
        <f t="shared" si="1"/>
        <v>57</v>
      </c>
      <c r="I24" s="398">
        <v>13</v>
      </c>
      <c r="J24" s="347">
        <f t="shared" si="2"/>
        <v>29.25</v>
      </c>
      <c r="K24" s="398">
        <v>30</v>
      </c>
      <c r="L24" s="454">
        <f t="shared" si="3"/>
        <v>52.5</v>
      </c>
      <c r="M24" s="469">
        <f t="shared" si="4"/>
        <v>175.15</v>
      </c>
    </row>
    <row r="25" spans="1:13" ht="13.5">
      <c r="A25" s="474" t="s">
        <v>191</v>
      </c>
      <c r="B25" s="478" t="s">
        <v>25</v>
      </c>
      <c r="C25" s="256">
        <v>1990</v>
      </c>
      <c r="D25" s="479" t="s">
        <v>26</v>
      </c>
      <c r="E25" s="468">
        <v>37</v>
      </c>
      <c r="F25" s="453">
        <f t="shared" si="0"/>
        <v>51.8</v>
      </c>
      <c r="G25" s="398">
        <v>770</v>
      </c>
      <c r="H25" s="347">
        <f t="shared" si="1"/>
        <v>39</v>
      </c>
      <c r="I25" s="398">
        <v>19</v>
      </c>
      <c r="J25" s="347">
        <f t="shared" si="2"/>
        <v>42.75</v>
      </c>
      <c r="K25" s="398">
        <v>23</v>
      </c>
      <c r="L25" s="454">
        <f t="shared" si="3"/>
        <v>40.25</v>
      </c>
      <c r="M25" s="469">
        <f t="shared" si="4"/>
        <v>173.8</v>
      </c>
    </row>
    <row r="26" spans="1:13" ht="13.5">
      <c r="A26" s="474" t="s">
        <v>192</v>
      </c>
      <c r="B26" s="478" t="s">
        <v>50</v>
      </c>
      <c r="C26" s="256">
        <v>1991</v>
      </c>
      <c r="D26" s="479" t="s">
        <v>49</v>
      </c>
      <c r="E26" s="470">
        <v>33</v>
      </c>
      <c r="F26" s="453">
        <f t="shared" si="0"/>
        <v>46.199999999999996</v>
      </c>
      <c r="G26" s="398">
        <v>850</v>
      </c>
      <c r="H26" s="347">
        <f t="shared" si="1"/>
        <v>55</v>
      </c>
      <c r="I26" s="398">
        <v>18</v>
      </c>
      <c r="J26" s="347">
        <f t="shared" si="2"/>
        <v>40.5</v>
      </c>
      <c r="K26" s="398">
        <v>18</v>
      </c>
      <c r="L26" s="454">
        <f t="shared" si="3"/>
        <v>31.5</v>
      </c>
      <c r="M26" s="469">
        <f t="shared" si="4"/>
        <v>173.2</v>
      </c>
    </row>
    <row r="27" spans="1:13" ht="13.5">
      <c r="A27" s="474" t="s">
        <v>193</v>
      </c>
      <c r="B27" s="482" t="s">
        <v>84</v>
      </c>
      <c r="C27" s="399">
        <v>1991</v>
      </c>
      <c r="D27" s="481" t="s">
        <v>82</v>
      </c>
      <c r="E27" s="468">
        <v>33</v>
      </c>
      <c r="F27" s="453">
        <f t="shared" si="0"/>
        <v>46.199999999999996</v>
      </c>
      <c r="G27" s="398">
        <v>830</v>
      </c>
      <c r="H27" s="347">
        <f t="shared" si="1"/>
        <v>51</v>
      </c>
      <c r="I27" s="398">
        <v>15</v>
      </c>
      <c r="J27" s="347">
        <f t="shared" si="2"/>
        <v>33.75</v>
      </c>
      <c r="K27" s="398">
        <v>24</v>
      </c>
      <c r="L27" s="454">
        <f t="shared" si="3"/>
        <v>42</v>
      </c>
      <c r="M27" s="469">
        <f t="shared" si="4"/>
        <v>172.95</v>
      </c>
    </row>
    <row r="28" spans="1:13" ht="13.5">
      <c r="A28" s="474" t="s">
        <v>194</v>
      </c>
      <c r="B28" s="478" t="s">
        <v>40</v>
      </c>
      <c r="C28" s="256">
        <v>1991</v>
      </c>
      <c r="D28" s="479" t="s">
        <v>39</v>
      </c>
      <c r="E28" s="468">
        <v>30</v>
      </c>
      <c r="F28" s="453">
        <f t="shared" si="0"/>
        <v>42</v>
      </c>
      <c r="G28" s="398">
        <v>860</v>
      </c>
      <c r="H28" s="347">
        <f t="shared" si="1"/>
        <v>57</v>
      </c>
      <c r="I28" s="398">
        <v>14</v>
      </c>
      <c r="J28" s="347">
        <f t="shared" si="2"/>
        <v>31.5</v>
      </c>
      <c r="K28" s="398">
        <v>24</v>
      </c>
      <c r="L28" s="454">
        <f t="shared" si="3"/>
        <v>42</v>
      </c>
      <c r="M28" s="469">
        <f t="shared" si="4"/>
        <v>172.5</v>
      </c>
    </row>
    <row r="29" spans="1:13" ht="13.5">
      <c r="A29" s="474" t="s">
        <v>195</v>
      </c>
      <c r="B29" s="470" t="s">
        <v>63</v>
      </c>
      <c r="C29" s="357">
        <v>1990</v>
      </c>
      <c r="D29" s="479" t="s">
        <v>172</v>
      </c>
      <c r="E29" s="468">
        <v>22</v>
      </c>
      <c r="F29" s="453">
        <f t="shared" si="0"/>
        <v>30.799999999999997</v>
      </c>
      <c r="G29" s="398">
        <v>900</v>
      </c>
      <c r="H29" s="347">
        <f t="shared" si="1"/>
        <v>65</v>
      </c>
      <c r="I29" s="398">
        <v>17</v>
      </c>
      <c r="J29" s="347">
        <f t="shared" si="2"/>
        <v>38.25</v>
      </c>
      <c r="K29" s="398">
        <v>21</v>
      </c>
      <c r="L29" s="454">
        <f t="shared" si="3"/>
        <v>36.75</v>
      </c>
      <c r="M29" s="469">
        <f t="shared" si="4"/>
        <v>170.8</v>
      </c>
    </row>
    <row r="30" spans="1:13" ht="13.5">
      <c r="A30" s="474" t="s">
        <v>196</v>
      </c>
      <c r="B30" s="470" t="s">
        <v>76</v>
      </c>
      <c r="C30" s="402">
        <v>1990</v>
      </c>
      <c r="D30" s="481" t="s">
        <v>77</v>
      </c>
      <c r="E30" s="468">
        <v>32</v>
      </c>
      <c r="F30" s="453">
        <f t="shared" si="0"/>
        <v>44.8</v>
      </c>
      <c r="G30" s="398">
        <v>800</v>
      </c>
      <c r="H30" s="347">
        <f t="shared" si="1"/>
        <v>45</v>
      </c>
      <c r="I30" s="398">
        <v>18</v>
      </c>
      <c r="J30" s="347">
        <f t="shared" si="2"/>
        <v>40.5</v>
      </c>
      <c r="K30" s="398">
        <v>23</v>
      </c>
      <c r="L30" s="454">
        <f t="shared" si="3"/>
        <v>40.25</v>
      </c>
      <c r="M30" s="469">
        <f t="shared" si="4"/>
        <v>170.55</v>
      </c>
    </row>
    <row r="31" spans="1:13" ht="13.5">
      <c r="A31" s="474" t="s">
        <v>197</v>
      </c>
      <c r="B31" s="478" t="s">
        <v>28</v>
      </c>
      <c r="C31" s="256">
        <v>1989</v>
      </c>
      <c r="D31" s="479" t="s">
        <v>26</v>
      </c>
      <c r="E31" s="468">
        <v>29</v>
      </c>
      <c r="F31" s="453">
        <f t="shared" si="0"/>
        <v>40.599999999999994</v>
      </c>
      <c r="G31" s="398">
        <v>800</v>
      </c>
      <c r="H31" s="347">
        <f t="shared" si="1"/>
        <v>45</v>
      </c>
      <c r="I31" s="398">
        <v>16</v>
      </c>
      <c r="J31" s="347">
        <f t="shared" si="2"/>
        <v>36</v>
      </c>
      <c r="K31" s="398">
        <v>27</v>
      </c>
      <c r="L31" s="454">
        <f t="shared" si="3"/>
        <v>47.25</v>
      </c>
      <c r="M31" s="469">
        <f t="shared" si="4"/>
        <v>168.85</v>
      </c>
    </row>
    <row r="32" spans="1:13" ht="13.5">
      <c r="A32" s="474" t="s">
        <v>198</v>
      </c>
      <c r="B32" s="478" t="s">
        <v>37</v>
      </c>
      <c r="C32" s="256">
        <v>1989</v>
      </c>
      <c r="D32" s="479" t="s">
        <v>237</v>
      </c>
      <c r="E32" s="468">
        <v>33</v>
      </c>
      <c r="F32" s="453">
        <f t="shared" si="0"/>
        <v>46.199999999999996</v>
      </c>
      <c r="G32" s="398">
        <v>770</v>
      </c>
      <c r="H32" s="347">
        <f t="shared" si="1"/>
        <v>39</v>
      </c>
      <c r="I32" s="398">
        <v>16</v>
      </c>
      <c r="J32" s="347">
        <f t="shared" si="2"/>
        <v>36</v>
      </c>
      <c r="K32" s="398">
        <v>27</v>
      </c>
      <c r="L32" s="454">
        <f t="shared" si="3"/>
        <v>47.25</v>
      </c>
      <c r="M32" s="469">
        <f t="shared" si="4"/>
        <v>168.45</v>
      </c>
    </row>
    <row r="33" spans="1:13" ht="13.5">
      <c r="A33" s="474" t="s">
        <v>199</v>
      </c>
      <c r="B33" s="482" t="s">
        <v>79</v>
      </c>
      <c r="C33" s="399">
        <v>1990</v>
      </c>
      <c r="D33" s="481" t="s">
        <v>77</v>
      </c>
      <c r="E33" s="468">
        <v>35</v>
      </c>
      <c r="F33" s="453">
        <f t="shared" si="0"/>
        <v>49</v>
      </c>
      <c r="G33" s="398">
        <v>810</v>
      </c>
      <c r="H33" s="347">
        <f t="shared" si="1"/>
        <v>47</v>
      </c>
      <c r="I33" s="398">
        <v>14</v>
      </c>
      <c r="J33" s="347">
        <f t="shared" si="2"/>
        <v>31.5</v>
      </c>
      <c r="K33" s="398">
        <v>22</v>
      </c>
      <c r="L33" s="454">
        <f t="shared" si="3"/>
        <v>38.5</v>
      </c>
      <c r="M33" s="469">
        <f t="shared" si="4"/>
        <v>166</v>
      </c>
    </row>
    <row r="34" spans="1:13" ht="13.5">
      <c r="A34" s="474" t="s">
        <v>200</v>
      </c>
      <c r="B34" s="478" t="s">
        <v>51</v>
      </c>
      <c r="C34" s="256">
        <v>1989</v>
      </c>
      <c r="D34" s="479" t="s">
        <v>49</v>
      </c>
      <c r="E34" s="470">
        <v>21</v>
      </c>
      <c r="F34" s="453">
        <f t="shared" si="0"/>
        <v>29.4</v>
      </c>
      <c r="G34" s="398">
        <v>800</v>
      </c>
      <c r="H34" s="347">
        <f t="shared" si="1"/>
        <v>45</v>
      </c>
      <c r="I34" s="398">
        <v>17</v>
      </c>
      <c r="J34" s="347">
        <f t="shared" si="2"/>
        <v>38.25</v>
      </c>
      <c r="K34" s="398">
        <v>30</v>
      </c>
      <c r="L34" s="454">
        <f t="shared" si="3"/>
        <v>52.5</v>
      </c>
      <c r="M34" s="469">
        <f t="shared" si="4"/>
        <v>165.15</v>
      </c>
    </row>
    <row r="35" spans="1:13" ht="13.5">
      <c r="A35" s="474" t="s">
        <v>201</v>
      </c>
      <c r="B35" s="470" t="s">
        <v>71</v>
      </c>
      <c r="C35" s="402">
        <v>1991</v>
      </c>
      <c r="D35" s="479" t="s">
        <v>72</v>
      </c>
      <c r="E35" s="468">
        <v>26</v>
      </c>
      <c r="F35" s="453">
        <f t="shared" si="0"/>
        <v>36.4</v>
      </c>
      <c r="G35" s="398">
        <v>880</v>
      </c>
      <c r="H35" s="347">
        <f t="shared" si="1"/>
        <v>61</v>
      </c>
      <c r="I35" s="398">
        <v>16</v>
      </c>
      <c r="J35" s="347">
        <f t="shared" si="2"/>
        <v>36</v>
      </c>
      <c r="K35" s="398">
        <v>17</v>
      </c>
      <c r="L35" s="454">
        <f t="shared" si="3"/>
        <v>29.75</v>
      </c>
      <c r="M35" s="469">
        <f t="shared" si="4"/>
        <v>163.15</v>
      </c>
    </row>
    <row r="36" spans="1:13" ht="13.5">
      <c r="A36" s="474" t="s">
        <v>202</v>
      </c>
      <c r="B36" s="482" t="s">
        <v>83</v>
      </c>
      <c r="C36" s="399">
        <v>1989</v>
      </c>
      <c r="D36" s="481" t="s">
        <v>82</v>
      </c>
      <c r="E36" s="468">
        <v>24</v>
      </c>
      <c r="F36" s="453">
        <f t="shared" si="0"/>
        <v>33.599999999999994</v>
      </c>
      <c r="G36" s="398">
        <v>780</v>
      </c>
      <c r="H36" s="347">
        <f t="shared" si="1"/>
        <v>41</v>
      </c>
      <c r="I36" s="398">
        <v>21</v>
      </c>
      <c r="J36" s="347">
        <f t="shared" si="2"/>
        <v>47.25</v>
      </c>
      <c r="K36" s="398">
        <v>23</v>
      </c>
      <c r="L36" s="454">
        <f t="shared" si="3"/>
        <v>40.25</v>
      </c>
      <c r="M36" s="469">
        <f t="shared" si="4"/>
        <v>162.1</v>
      </c>
    </row>
    <row r="37" spans="1:13" ht="13.5">
      <c r="A37" s="474" t="s">
        <v>203</v>
      </c>
      <c r="B37" s="482" t="s">
        <v>73</v>
      </c>
      <c r="C37" s="399">
        <v>1989</v>
      </c>
      <c r="D37" s="479" t="s">
        <v>72</v>
      </c>
      <c r="E37" s="468">
        <v>20</v>
      </c>
      <c r="F37" s="453">
        <f t="shared" si="0"/>
        <v>28</v>
      </c>
      <c r="G37" s="398">
        <v>850</v>
      </c>
      <c r="H37" s="347">
        <f t="shared" si="1"/>
        <v>55</v>
      </c>
      <c r="I37" s="398">
        <v>14</v>
      </c>
      <c r="J37" s="347">
        <f t="shared" si="2"/>
        <v>31.5</v>
      </c>
      <c r="K37" s="398">
        <v>26</v>
      </c>
      <c r="L37" s="454">
        <f t="shared" si="3"/>
        <v>45.5</v>
      </c>
      <c r="M37" s="469">
        <f t="shared" si="4"/>
        <v>160</v>
      </c>
    </row>
    <row r="38" spans="1:13" ht="13.5">
      <c r="A38" s="474" t="s">
        <v>204</v>
      </c>
      <c r="B38" s="478" t="s">
        <v>48</v>
      </c>
      <c r="C38" s="256">
        <v>1992</v>
      </c>
      <c r="D38" s="479" t="s">
        <v>49</v>
      </c>
      <c r="E38" s="470">
        <v>15</v>
      </c>
      <c r="F38" s="453">
        <f t="shared" si="0"/>
        <v>21</v>
      </c>
      <c r="G38" s="398">
        <v>790</v>
      </c>
      <c r="H38" s="347">
        <f t="shared" si="1"/>
        <v>43</v>
      </c>
      <c r="I38" s="398">
        <v>16</v>
      </c>
      <c r="J38" s="347">
        <f t="shared" si="2"/>
        <v>36</v>
      </c>
      <c r="K38" s="398">
        <v>34</v>
      </c>
      <c r="L38" s="454">
        <f t="shared" si="3"/>
        <v>59.5</v>
      </c>
      <c r="M38" s="469">
        <f t="shared" si="4"/>
        <v>159.5</v>
      </c>
    </row>
    <row r="39" spans="1:13" ht="13.5">
      <c r="A39" s="474" t="s">
        <v>205</v>
      </c>
      <c r="B39" s="470" t="s">
        <v>69</v>
      </c>
      <c r="C39" s="402">
        <v>1990</v>
      </c>
      <c r="D39" s="479" t="s">
        <v>67</v>
      </c>
      <c r="E39" s="468">
        <v>30</v>
      </c>
      <c r="F39" s="453">
        <f t="shared" si="0"/>
        <v>42</v>
      </c>
      <c r="G39" s="398">
        <v>790</v>
      </c>
      <c r="H39" s="347">
        <f t="shared" si="1"/>
        <v>43</v>
      </c>
      <c r="I39" s="398">
        <v>15</v>
      </c>
      <c r="J39" s="347">
        <f t="shared" si="2"/>
        <v>33.75</v>
      </c>
      <c r="K39" s="398">
        <v>23</v>
      </c>
      <c r="L39" s="454">
        <f t="shared" si="3"/>
        <v>40.25</v>
      </c>
      <c r="M39" s="469">
        <f t="shared" si="4"/>
        <v>159</v>
      </c>
    </row>
    <row r="40" spans="1:13" ht="13.5">
      <c r="A40" s="474" t="s">
        <v>206</v>
      </c>
      <c r="B40" s="478" t="s">
        <v>55</v>
      </c>
      <c r="C40" s="256">
        <v>1992</v>
      </c>
      <c r="D40" s="479" t="s">
        <v>54</v>
      </c>
      <c r="E40" s="470">
        <v>30</v>
      </c>
      <c r="F40" s="453">
        <f t="shared" si="0"/>
        <v>42</v>
      </c>
      <c r="G40" s="398">
        <v>810</v>
      </c>
      <c r="H40" s="347">
        <f t="shared" si="1"/>
        <v>47</v>
      </c>
      <c r="I40" s="398">
        <v>16</v>
      </c>
      <c r="J40" s="347">
        <f t="shared" si="2"/>
        <v>36</v>
      </c>
      <c r="K40" s="398">
        <v>18</v>
      </c>
      <c r="L40" s="454">
        <f t="shared" si="3"/>
        <v>31.5</v>
      </c>
      <c r="M40" s="469">
        <f t="shared" si="4"/>
        <v>156.5</v>
      </c>
    </row>
    <row r="41" spans="1:13" ht="13.5">
      <c r="A41" s="474" t="s">
        <v>207</v>
      </c>
      <c r="B41" s="478" t="s">
        <v>22</v>
      </c>
      <c r="C41" s="256">
        <v>1990</v>
      </c>
      <c r="D41" s="479" t="s">
        <v>21</v>
      </c>
      <c r="E41" s="468">
        <v>31</v>
      </c>
      <c r="F41" s="453">
        <f aca="true" t="shared" si="5" ref="F41:F68">E41*1.4</f>
        <v>43.4</v>
      </c>
      <c r="G41" s="398">
        <v>710</v>
      </c>
      <c r="H41" s="347">
        <f aca="true" t="shared" si="6" ref="H41:H68">IF(G41&lt;=400,0,IF(G41&lt;=750,(G41-400)/10,(G41-750)/5+35))</f>
        <v>31</v>
      </c>
      <c r="I41" s="398">
        <v>18</v>
      </c>
      <c r="J41" s="347">
        <f aca="true" t="shared" si="7" ref="J41:J68">I41*2.25</f>
        <v>40.5</v>
      </c>
      <c r="K41" s="398">
        <v>23</v>
      </c>
      <c r="L41" s="454">
        <f aca="true" t="shared" si="8" ref="L41:L68">K41*1.75</f>
        <v>40.25</v>
      </c>
      <c r="M41" s="469">
        <f aca="true" t="shared" si="9" ref="M41:M68">SUM(L41,J41,H41,F41)</f>
        <v>155.15</v>
      </c>
    </row>
    <row r="42" spans="1:13" ht="13.5">
      <c r="A42" s="474" t="s">
        <v>208</v>
      </c>
      <c r="B42" s="478" t="s">
        <v>17</v>
      </c>
      <c r="C42" s="256">
        <v>1992</v>
      </c>
      <c r="D42" s="479" t="s">
        <v>16</v>
      </c>
      <c r="E42" s="468">
        <v>36</v>
      </c>
      <c r="F42" s="453">
        <f t="shared" si="5"/>
        <v>50.4</v>
      </c>
      <c r="G42" s="398">
        <v>740</v>
      </c>
      <c r="H42" s="347">
        <f t="shared" si="6"/>
        <v>34</v>
      </c>
      <c r="I42" s="398">
        <v>20</v>
      </c>
      <c r="J42" s="347">
        <f t="shared" si="7"/>
        <v>45</v>
      </c>
      <c r="K42" s="398">
        <v>13</v>
      </c>
      <c r="L42" s="454">
        <f t="shared" si="8"/>
        <v>22.75</v>
      </c>
      <c r="M42" s="469">
        <f t="shared" si="9"/>
        <v>152.15</v>
      </c>
    </row>
    <row r="43" spans="1:13" ht="13.5">
      <c r="A43" s="474" t="s">
        <v>209</v>
      </c>
      <c r="B43" s="470" t="s">
        <v>75</v>
      </c>
      <c r="C43" s="402">
        <v>1990</v>
      </c>
      <c r="D43" s="479" t="s">
        <v>72</v>
      </c>
      <c r="E43" s="468">
        <v>27</v>
      </c>
      <c r="F43" s="453">
        <f t="shared" si="5"/>
        <v>37.8</v>
      </c>
      <c r="G43" s="398">
        <v>770</v>
      </c>
      <c r="H43" s="347">
        <f t="shared" si="6"/>
        <v>39</v>
      </c>
      <c r="I43" s="398">
        <v>17</v>
      </c>
      <c r="J43" s="347">
        <f t="shared" si="7"/>
        <v>38.25</v>
      </c>
      <c r="K43" s="398">
        <v>21</v>
      </c>
      <c r="L43" s="454">
        <f t="shared" si="8"/>
        <v>36.75</v>
      </c>
      <c r="M43" s="469">
        <f t="shared" si="9"/>
        <v>151.8</v>
      </c>
    </row>
    <row r="44" spans="1:13" ht="13.5">
      <c r="A44" s="474" t="s">
        <v>210</v>
      </c>
      <c r="B44" s="478" t="s">
        <v>41</v>
      </c>
      <c r="C44" s="256">
        <v>1990</v>
      </c>
      <c r="D44" s="479" t="s">
        <v>39</v>
      </c>
      <c r="E44" s="468">
        <v>22</v>
      </c>
      <c r="F44" s="453">
        <f t="shared" si="5"/>
        <v>30.799999999999997</v>
      </c>
      <c r="G44" s="398">
        <v>900</v>
      </c>
      <c r="H44" s="347">
        <f t="shared" si="6"/>
        <v>65</v>
      </c>
      <c r="I44" s="398">
        <v>13</v>
      </c>
      <c r="J44" s="347">
        <f t="shared" si="7"/>
        <v>29.25</v>
      </c>
      <c r="K44" s="398">
        <v>15</v>
      </c>
      <c r="L44" s="454">
        <f t="shared" si="8"/>
        <v>26.25</v>
      </c>
      <c r="M44" s="469">
        <f t="shared" si="9"/>
        <v>151.3</v>
      </c>
    </row>
    <row r="45" spans="1:13" ht="13.5">
      <c r="A45" s="474" t="s">
        <v>211</v>
      </c>
      <c r="B45" s="470" t="s">
        <v>66</v>
      </c>
      <c r="C45" s="402">
        <v>1992</v>
      </c>
      <c r="D45" s="479" t="s">
        <v>67</v>
      </c>
      <c r="E45" s="468">
        <v>22</v>
      </c>
      <c r="F45" s="453">
        <f t="shared" si="5"/>
        <v>30.799999999999997</v>
      </c>
      <c r="G45" s="398">
        <v>770</v>
      </c>
      <c r="H45" s="347">
        <f t="shared" si="6"/>
        <v>39</v>
      </c>
      <c r="I45" s="398">
        <v>15</v>
      </c>
      <c r="J45" s="347">
        <f t="shared" si="7"/>
        <v>33.75</v>
      </c>
      <c r="K45" s="398">
        <v>27</v>
      </c>
      <c r="L45" s="454">
        <f t="shared" si="8"/>
        <v>47.25</v>
      </c>
      <c r="M45" s="469">
        <f t="shared" si="9"/>
        <v>150.8</v>
      </c>
    </row>
    <row r="46" spans="1:13" ht="13.5">
      <c r="A46" s="474" t="s">
        <v>212</v>
      </c>
      <c r="B46" s="478" t="s">
        <v>20</v>
      </c>
      <c r="C46" s="256">
        <v>1989</v>
      </c>
      <c r="D46" s="479" t="s">
        <v>21</v>
      </c>
      <c r="E46" s="468">
        <v>41</v>
      </c>
      <c r="F46" s="453">
        <f t="shared" si="5"/>
        <v>57.4</v>
      </c>
      <c r="G46" s="398">
        <v>650</v>
      </c>
      <c r="H46" s="347">
        <f t="shared" si="6"/>
        <v>25</v>
      </c>
      <c r="I46" s="398">
        <v>17</v>
      </c>
      <c r="J46" s="347">
        <f t="shared" si="7"/>
        <v>38.25</v>
      </c>
      <c r="K46" s="398">
        <v>17</v>
      </c>
      <c r="L46" s="454">
        <f t="shared" si="8"/>
        <v>29.75</v>
      </c>
      <c r="M46" s="469">
        <f t="shared" si="9"/>
        <v>150.4</v>
      </c>
    </row>
    <row r="47" spans="1:13" ht="13.5">
      <c r="A47" s="474" t="s">
        <v>213</v>
      </c>
      <c r="B47" s="480" t="s">
        <v>65</v>
      </c>
      <c r="C47" s="357">
        <v>1991</v>
      </c>
      <c r="D47" s="479" t="s">
        <v>172</v>
      </c>
      <c r="E47" s="468">
        <v>22</v>
      </c>
      <c r="F47" s="453">
        <f t="shared" si="5"/>
        <v>30.799999999999997</v>
      </c>
      <c r="G47" s="398">
        <v>830</v>
      </c>
      <c r="H47" s="347">
        <f t="shared" si="6"/>
        <v>51</v>
      </c>
      <c r="I47" s="398">
        <v>14</v>
      </c>
      <c r="J47" s="347">
        <f t="shared" si="7"/>
        <v>31.5</v>
      </c>
      <c r="K47" s="398">
        <v>21</v>
      </c>
      <c r="L47" s="454">
        <f t="shared" si="8"/>
        <v>36.75</v>
      </c>
      <c r="M47" s="469">
        <f t="shared" si="9"/>
        <v>150.05</v>
      </c>
    </row>
    <row r="48" spans="1:13" ht="13.5">
      <c r="A48" s="474" t="s">
        <v>214</v>
      </c>
      <c r="B48" s="478" t="s">
        <v>32</v>
      </c>
      <c r="C48" s="256">
        <v>1990</v>
      </c>
      <c r="D48" s="479" t="s">
        <v>30</v>
      </c>
      <c r="E48" s="468">
        <v>23</v>
      </c>
      <c r="F48" s="453">
        <f t="shared" si="5"/>
        <v>32.199999999999996</v>
      </c>
      <c r="G48" s="398">
        <v>760</v>
      </c>
      <c r="H48" s="347">
        <f t="shared" si="6"/>
        <v>37</v>
      </c>
      <c r="I48" s="398">
        <v>17</v>
      </c>
      <c r="J48" s="347">
        <f t="shared" si="7"/>
        <v>38.25</v>
      </c>
      <c r="K48" s="398">
        <v>23</v>
      </c>
      <c r="L48" s="454">
        <f t="shared" si="8"/>
        <v>40.25</v>
      </c>
      <c r="M48" s="469">
        <f t="shared" si="9"/>
        <v>147.7</v>
      </c>
    </row>
    <row r="49" spans="1:13" ht="13.5">
      <c r="A49" s="474" t="s">
        <v>215</v>
      </c>
      <c r="B49" s="478" t="s">
        <v>53</v>
      </c>
      <c r="C49" s="256">
        <v>1990</v>
      </c>
      <c r="D49" s="479" t="s">
        <v>54</v>
      </c>
      <c r="E49" s="470">
        <v>16</v>
      </c>
      <c r="F49" s="453">
        <f t="shared" si="5"/>
        <v>22.4</v>
      </c>
      <c r="G49" s="398">
        <v>860</v>
      </c>
      <c r="H49" s="347">
        <f t="shared" si="6"/>
        <v>57</v>
      </c>
      <c r="I49" s="398">
        <v>14</v>
      </c>
      <c r="J49" s="347">
        <f t="shared" si="7"/>
        <v>31.5</v>
      </c>
      <c r="K49" s="398">
        <v>20</v>
      </c>
      <c r="L49" s="454">
        <f t="shared" si="8"/>
        <v>35</v>
      </c>
      <c r="M49" s="469">
        <f t="shared" si="9"/>
        <v>145.9</v>
      </c>
    </row>
    <row r="50" spans="1:13" ht="13.5">
      <c r="A50" s="474" t="s">
        <v>216</v>
      </c>
      <c r="B50" s="478" t="s">
        <v>56</v>
      </c>
      <c r="C50" s="256">
        <v>1991</v>
      </c>
      <c r="D50" s="479" t="s">
        <v>54</v>
      </c>
      <c r="E50" s="470">
        <v>28</v>
      </c>
      <c r="F50" s="453">
        <f t="shared" si="5"/>
        <v>39.199999999999996</v>
      </c>
      <c r="G50" s="398">
        <v>800</v>
      </c>
      <c r="H50" s="347">
        <f t="shared" si="6"/>
        <v>45</v>
      </c>
      <c r="I50" s="398">
        <v>13</v>
      </c>
      <c r="J50" s="347">
        <f t="shared" si="7"/>
        <v>29.25</v>
      </c>
      <c r="K50" s="398">
        <v>18</v>
      </c>
      <c r="L50" s="454">
        <f t="shared" si="8"/>
        <v>31.5</v>
      </c>
      <c r="M50" s="469">
        <f t="shared" si="9"/>
        <v>144.95</v>
      </c>
    </row>
    <row r="51" spans="1:13" ht="13.5">
      <c r="A51" s="474" t="s">
        <v>217</v>
      </c>
      <c r="B51" s="480" t="s">
        <v>60</v>
      </c>
      <c r="C51" s="357">
        <v>1989</v>
      </c>
      <c r="D51" s="479" t="s">
        <v>59</v>
      </c>
      <c r="E51" s="468">
        <v>19</v>
      </c>
      <c r="F51" s="453">
        <f t="shared" si="5"/>
        <v>26.599999999999998</v>
      </c>
      <c r="G51" s="398">
        <v>840</v>
      </c>
      <c r="H51" s="347">
        <f t="shared" si="6"/>
        <v>53</v>
      </c>
      <c r="I51" s="398">
        <v>11</v>
      </c>
      <c r="J51" s="347">
        <f t="shared" si="7"/>
        <v>24.75</v>
      </c>
      <c r="K51" s="398">
        <v>23</v>
      </c>
      <c r="L51" s="454">
        <f t="shared" si="8"/>
        <v>40.25</v>
      </c>
      <c r="M51" s="469">
        <f t="shared" si="9"/>
        <v>144.6</v>
      </c>
    </row>
    <row r="52" spans="1:13" ht="13.5">
      <c r="A52" s="474" t="s">
        <v>218</v>
      </c>
      <c r="B52" s="478" t="s">
        <v>19</v>
      </c>
      <c r="C52" s="256">
        <v>1991</v>
      </c>
      <c r="D52" s="479" t="s">
        <v>16</v>
      </c>
      <c r="E52" s="468">
        <v>20</v>
      </c>
      <c r="F52" s="453">
        <f t="shared" si="5"/>
        <v>28</v>
      </c>
      <c r="G52" s="398">
        <v>790</v>
      </c>
      <c r="H52" s="347">
        <f t="shared" si="6"/>
        <v>43</v>
      </c>
      <c r="I52" s="398">
        <v>13</v>
      </c>
      <c r="J52" s="347">
        <f t="shared" si="7"/>
        <v>29.25</v>
      </c>
      <c r="K52" s="398">
        <v>24</v>
      </c>
      <c r="L52" s="454">
        <f t="shared" si="8"/>
        <v>42</v>
      </c>
      <c r="M52" s="469">
        <f t="shared" si="9"/>
        <v>142.25</v>
      </c>
    </row>
    <row r="53" spans="1:13" ht="13.5">
      <c r="A53" s="474" t="s">
        <v>219</v>
      </c>
      <c r="B53" s="478" t="s">
        <v>33</v>
      </c>
      <c r="C53" s="256">
        <v>1991</v>
      </c>
      <c r="D53" s="479" t="s">
        <v>30</v>
      </c>
      <c r="E53" s="468">
        <v>16</v>
      </c>
      <c r="F53" s="453">
        <f t="shared" si="5"/>
        <v>22.4</v>
      </c>
      <c r="G53" s="398">
        <v>830</v>
      </c>
      <c r="H53" s="347">
        <f t="shared" si="6"/>
        <v>51</v>
      </c>
      <c r="I53" s="398">
        <v>16</v>
      </c>
      <c r="J53" s="347">
        <f t="shared" si="7"/>
        <v>36</v>
      </c>
      <c r="K53" s="398">
        <v>16</v>
      </c>
      <c r="L53" s="454">
        <f t="shared" si="8"/>
        <v>28</v>
      </c>
      <c r="M53" s="469">
        <f t="shared" si="9"/>
        <v>137.4</v>
      </c>
    </row>
    <row r="54" spans="1:13" ht="13.5">
      <c r="A54" s="474" t="s">
        <v>220</v>
      </c>
      <c r="B54" s="478" t="s">
        <v>27</v>
      </c>
      <c r="C54" s="256">
        <v>1989</v>
      </c>
      <c r="D54" s="479" t="s">
        <v>26</v>
      </c>
      <c r="E54" s="468">
        <v>17</v>
      </c>
      <c r="F54" s="453">
        <f t="shared" si="5"/>
        <v>23.799999999999997</v>
      </c>
      <c r="G54" s="398">
        <v>900</v>
      </c>
      <c r="H54" s="347">
        <f t="shared" si="6"/>
        <v>65</v>
      </c>
      <c r="I54" s="398">
        <v>9</v>
      </c>
      <c r="J54" s="347">
        <f t="shared" si="7"/>
        <v>20.25</v>
      </c>
      <c r="K54" s="398">
        <v>15</v>
      </c>
      <c r="L54" s="454">
        <f t="shared" si="8"/>
        <v>26.25</v>
      </c>
      <c r="M54" s="469">
        <f t="shared" si="9"/>
        <v>135.3</v>
      </c>
    </row>
    <row r="55" spans="1:13" ht="13.5">
      <c r="A55" s="474" t="s">
        <v>221</v>
      </c>
      <c r="B55" s="478" t="s">
        <v>38</v>
      </c>
      <c r="C55" s="256">
        <v>1993</v>
      </c>
      <c r="D55" s="479" t="s">
        <v>39</v>
      </c>
      <c r="E55" s="468">
        <v>45</v>
      </c>
      <c r="F55" s="453">
        <f t="shared" si="5"/>
        <v>62.99999999999999</v>
      </c>
      <c r="G55" s="398">
        <v>760</v>
      </c>
      <c r="H55" s="347">
        <f t="shared" si="6"/>
        <v>37</v>
      </c>
      <c r="I55" s="398">
        <v>14</v>
      </c>
      <c r="J55" s="347">
        <f t="shared" si="7"/>
        <v>31.5</v>
      </c>
      <c r="K55" s="398">
        <v>2</v>
      </c>
      <c r="L55" s="454">
        <f t="shared" si="8"/>
        <v>3.5</v>
      </c>
      <c r="M55" s="469">
        <f t="shared" si="9"/>
        <v>135</v>
      </c>
    </row>
    <row r="56" spans="1:13" ht="13.5">
      <c r="A56" s="474" t="s">
        <v>222</v>
      </c>
      <c r="B56" s="470" t="s">
        <v>85</v>
      </c>
      <c r="C56" s="402">
        <v>1989</v>
      </c>
      <c r="D56" s="481" t="s">
        <v>82</v>
      </c>
      <c r="E56" s="468">
        <v>34</v>
      </c>
      <c r="F56" s="453">
        <f t="shared" si="5"/>
        <v>47.599999999999994</v>
      </c>
      <c r="G56" s="398">
        <v>800</v>
      </c>
      <c r="H56" s="347">
        <f t="shared" si="6"/>
        <v>45</v>
      </c>
      <c r="I56" s="398">
        <v>11</v>
      </c>
      <c r="J56" s="347">
        <f t="shared" si="7"/>
        <v>24.75</v>
      </c>
      <c r="K56" s="398">
        <v>10</v>
      </c>
      <c r="L56" s="454">
        <f t="shared" si="8"/>
        <v>17.5</v>
      </c>
      <c r="M56" s="469">
        <f t="shared" si="9"/>
        <v>134.85</v>
      </c>
    </row>
    <row r="57" spans="1:13" ht="13.5">
      <c r="A57" s="474" t="s">
        <v>225</v>
      </c>
      <c r="B57" s="478" t="s">
        <v>18</v>
      </c>
      <c r="C57" s="256">
        <v>1990</v>
      </c>
      <c r="D57" s="479" t="s">
        <v>16</v>
      </c>
      <c r="E57" s="468">
        <v>23</v>
      </c>
      <c r="F57" s="453">
        <f t="shared" si="5"/>
        <v>32.199999999999996</v>
      </c>
      <c r="G57" s="398">
        <v>830</v>
      </c>
      <c r="H57" s="347">
        <f t="shared" si="6"/>
        <v>51</v>
      </c>
      <c r="I57" s="398">
        <v>13</v>
      </c>
      <c r="J57" s="347">
        <f t="shared" si="7"/>
        <v>29.25</v>
      </c>
      <c r="K57" s="398">
        <v>10</v>
      </c>
      <c r="L57" s="454">
        <f t="shared" si="8"/>
        <v>17.5</v>
      </c>
      <c r="M57" s="469">
        <f t="shared" si="9"/>
        <v>129.95</v>
      </c>
    </row>
    <row r="58" spans="1:13" ht="13.5">
      <c r="A58" s="474" t="s">
        <v>226</v>
      </c>
      <c r="B58" s="482" t="s">
        <v>88</v>
      </c>
      <c r="C58" s="402">
        <v>1989</v>
      </c>
      <c r="D58" s="264" t="s">
        <v>223</v>
      </c>
      <c r="E58" s="470">
        <v>11</v>
      </c>
      <c r="F58" s="453">
        <f t="shared" si="5"/>
        <v>15.399999999999999</v>
      </c>
      <c r="G58" s="398">
        <v>840</v>
      </c>
      <c r="H58" s="347">
        <f t="shared" si="6"/>
        <v>53</v>
      </c>
      <c r="I58" s="403">
        <v>14</v>
      </c>
      <c r="J58" s="360">
        <f t="shared" si="7"/>
        <v>31.5</v>
      </c>
      <c r="K58" s="257">
        <v>17</v>
      </c>
      <c r="L58" s="454">
        <f t="shared" si="8"/>
        <v>29.75</v>
      </c>
      <c r="M58" s="469">
        <f t="shared" si="9"/>
        <v>129.65</v>
      </c>
    </row>
    <row r="59" spans="1:13" ht="13.5">
      <c r="A59" s="474" t="s">
        <v>227</v>
      </c>
      <c r="B59" s="478" t="s">
        <v>46</v>
      </c>
      <c r="C59" s="256">
        <v>1991</v>
      </c>
      <c r="D59" s="479" t="s">
        <v>44</v>
      </c>
      <c r="E59" s="470">
        <v>15</v>
      </c>
      <c r="F59" s="453">
        <f t="shared" si="5"/>
        <v>21</v>
      </c>
      <c r="G59" s="398">
        <v>830</v>
      </c>
      <c r="H59" s="347">
        <f t="shared" si="6"/>
        <v>51</v>
      </c>
      <c r="I59" s="398">
        <v>12</v>
      </c>
      <c r="J59" s="347">
        <f t="shared" si="7"/>
        <v>27</v>
      </c>
      <c r="K59" s="398">
        <v>17</v>
      </c>
      <c r="L59" s="454">
        <f t="shared" si="8"/>
        <v>29.75</v>
      </c>
      <c r="M59" s="469">
        <f t="shared" si="9"/>
        <v>128.75</v>
      </c>
    </row>
    <row r="60" spans="1:13" ht="13.5">
      <c r="A60" s="474" t="s">
        <v>228</v>
      </c>
      <c r="B60" s="478" t="s">
        <v>31</v>
      </c>
      <c r="C60" s="256">
        <v>1990</v>
      </c>
      <c r="D60" s="479" t="s">
        <v>30</v>
      </c>
      <c r="E60" s="468">
        <v>26</v>
      </c>
      <c r="F60" s="453">
        <f t="shared" si="5"/>
        <v>36.4</v>
      </c>
      <c r="G60" s="398">
        <v>750</v>
      </c>
      <c r="H60" s="347">
        <f t="shared" si="6"/>
        <v>35</v>
      </c>
      <c r="I60" s="398">
        <v>13</v>
      </c>
      <c r="J60" s="347">
        <f t="shared" si="7"/>
        <v>29.25</v>
      </c>
      <c r="K60" s="398">
        <v>14</v>
      </c>
      <c r="L60" s="454">
        <f t="shared" si="8"/>
        <v>24.5</v>
      </c>
      <c r="M60" s="469">
        <f t="shared" si="9"/>
        <v>125.15</v>
      </c>
    </row>
    <row r="61" spans="1:13" ht="13.5">
      <c r="A61" s="474" t="s">
        <v>229</v>
      </c>
      <c r="B61" s="478" t="s">
        <v>57</v>
      </c>
      <c r="C61" s="256">
        <v>1993</v>
      </c>
      <c r="D61" s="479" t="s">
        <v>54</v>
      </c>
      <c r="E61" s="470">
        <v>7</v>
      </c>
      <c r="F61" s="453">
        <f t="shared" si="5"/>
        <v>9.799999999999999</v>
      </c>
      <c r="G61" s="398">
        <v>880</v>
      </c>
      <c r="H61" s="347">
        <f t="shared" si="6"/>
        <v>61</v>
      </c>
      <c r="I61" s="398">
        <v>13</v>
      </c>
      <c r="J61" s="347">
        <f t="shared" si="7"/>
        <v>29.25</v>
      </c>
      <c r="K61" s="398">
        <v>12</v>
      </c>
      <c r="L61" s="454">
        <f t="shared" si="8"/>
        <v>21</v>
      </c>
      <c r="M61" s="469">
        <f t="shared" si="9"/>
        <v>121.05</v>
      </c>
    </row>
    <row r="62" spans="1:13" ht="13.5">
      <c r="A62" s="474" t="s">
        <v>230</v>
      </c>
      <c r="B62" s="482" t="s">
        <v>86</v>
      </c>
      <c r="C62" s="402">
        <v>1991</v>
      </c>
      <c r="D62" s="264" t="s">
        <v>223</v>
      </c>
      <c r="E62" s="470">
        <v>13</v>
      </c>
      <c r="F62" s="453">
        <f t="shared" si="5"/>
        <v>18.2</v>
      </c>
      <c r="G62" s="398">
        <v>850</v>
      </c>
      <c r="H62" s="347">
        <f t="shared" si="6"/>
        <v>55</v>
      </c>
      <c r="I62" s="403">
        <v>11</v>
      </c>
      <c r="J62" s="360">
        <f t="shared" si="7"/>
        <v>24.75</v>
      </c>
      <c r="K62" s="257">
        <v>12</v>
      </c>
      <c r="L62" s="454">
        <f t="shared" si="8"/>
        <v>21</v>
      </c>
      <c r="M62" s="469">
        <f t="shared" si="9"/>
        <v>118.95</v>
      </c>
    </row>
    <row r="63" spans="1:13" ht="13.5">
      <c r="A63" s="474" t="s">
        <v>231</v>
      </c>
      <c r="B63" s="478" t="s">
        <v>42</v>
      </c>
      <c r="C63" s="256">
        <v>1992</v>
      </c>
      <c r="D63" s="479" t="s">
        <v>39</v>
      </c>
      <c r="E63" s="468">
        <v>9</v>
      </c>
      <c r="F63" s="453">
        <f t="shared" si="5"/>
        <v>12.6</v>
      </c>
      <c r="G63" s="398">
        <v>720</v>
      </c>
      <c r="H63" s="347">
        <f t="shared" si="6"/>
        <v>32</v>
      </c>
      <c r="I63" s="398">
        <v>14</v>
      </c>
      <c r="J63" s="347">
        <f t="shared" si="7"/>
        <v>31.5</v>
      </c>
      <c r="K63" s="398">
        <v>22</v>
      </c>
      <c r="L63" s="454">
        <f t="shared" si="8"/>
        <v>38.5</v>
      </c>
      <c r="M63" s="469">
        <f t="shared" si="9"/>
        <v>114.6</v>
      </c>
    </row>
    <row r="64" spans="1:13" ht="13.5">
      <c r="A64" s="474" t="s">
        <v>232</v>
      </c>
      <c r="B64" s="470" t="s">
        <v>58</v>
      </c>
      <c r="C64" s="402">
        <v>1989</v>
      </c>
      <c r="D64" s="479" t="s">
        <v>59</v>
      </c>
      <c r="E64" s="468">
        <v>25</v>
      </c>
      <c r="F64" s="453">
        <f t="shared" si="5"/>
        <v>35</v>
      </c>
      <c r="G64" s="398">
        <v>800</v>
      </c>
      <c r="H64" s="347">
        <f t="shared" si="6"/>
        <v>45</v>
      </c>
      <c r="I64" s="398">
        <v>7</v>
      </c>
      <c r="J64" s="347">
        <f t="shared" si="7"/>
        <v>15.75</v>
      </c>
      <c r="K64" s="398">
        <v>10</v>
      </c>
      <c r="L64" s="454">
        <f t="shared" si="8"/>
        <v>17.5</v>
      </c>
      <c r="M64" s="469">
        <f t="shared" si="9"/>
        <v>113.25</v>
      </c>
    </row>
    <row r="65" spans="1:13" ht="13.5">
      <c r="A65" s="474" t="s">
        <v>233</v>
      </c>
      <c r="B65" s="482" t="s">
        <v>224</v>
      </c>
      <c r="C65" s="402">
        <v>1989</v>
      </c>
      <c r="D65" s="264" t="s">
        <v>223</v>
      </c>
      <c r="E65" s="470">
        <v>20</v>
      </c>
      <c r="F65" s="453">
        <f t="shared" si="5"/>
        <v>28</v>
      </c>
      <c r="G65" s="398">
        <v>740</v>
      </c>
      <c r="H65" s="347">
        <f t="shared" si="6"/>
        <v>34</v>
      </c>
      <c r="I65" s="403">
        <v>15</v>
      </c>
      <c r="J65" s="360">
        <f t="shared" si="7"/>
        <v>33.75</v>
      </c>
      <c r="K65" s="257">
        <v>10</v>
      </c>
      <c r="L65" s="454">
        <f t="shared" si="8"/>
        <v>17.5</v>
      </c>
      <c r="M65" s="469">
        <f t="shared" si="9"/>
        <v>113.25</v>
      </c>
    </row>
    <row r="66" spans="1:13" ht="13.5">
      <c r="A66" s="474" t="s">
        <v>234</v>
      </c>
      <c r="B66" s="478" t="s">
        <v>52</v>
      </c>
      <c r="C66" s="256">
        <v>1990</v>
      </c>
      <c r="D66" s="479" t="s">
        <v>49</v>
      </c>
      <c r="E66" s="470">
        <v>19</v>
      </c>
      <c r="F66" s="453">
        <f t="shared" si="5"/>
        <v>26.599999999999998</v>
      </c>
      <c r="G66" s="398">
        <v>700</v>
      </c>
      <c r="H66" s="347">
        <f t="shared" si="6"/>
        <v>30</v>
      </c>
      <c r="I66" s="398">
        <v>10</v>
      </c>
      <c r="J66" s="347">
        <f t="shared" si="7"/>
        <v>22.5</v>
      </c>
      <c r="K66" s="398">
        <v>19</v>
      </c>
      <c r="L66" s="454">
        <f t="shared" si="8"/>
        <v>33.25</v>
      </c>
      <c r="M66" s="469">
        <f t="shared" si="9"/>
        <v>112.35</v>
      </c>
    </row>
    <row r="67" spans="1:13" ht="13.5">
      <c r="A67" s="474" t="s">
        <v>235</v>
      </c>
      <c r="B67" s="480" t="s">
        <v>61</v>
      </c>
      <c r="C67" s="357">
        <v>1991</v>
      </c>
      <c r="D67" s="479" t="s">
        <v>59</v>
      </c>
      <c r="E67" s="468">
        <v>23</v>
      </c>
      <c r="F67" s="453">
        <f t="shared" si="5"/>
        <v>32.199999999999996</v>
      </c>
      <c r="G67" s="398">
        <v>750</v>
      </c>
      <c r="H67" s="347">
        <f t="shared" si="6"/>
        <v>35</v>
      </c>
      <c r="I67" s="398">
        <v>11</v>
      </c>
      <c r="J67" s="347">
        <f t="shared" si="7"/>
        <v>24.75</v>
      </c>
      <c r="K67" s="398">
        <v>9</v>
      </c>
      <c r="L67" s="454">
        <f t="shared" si="8"/>
        <v>15.75</v>
      </c>
      <c r="M67" s="469">
        <f t="shared" si="9"/>
        <v>107.69999999999999</v>
      </c>
    </row>
    <row r="68" spans="1:13" ht="14.25" thickBot="1">
      <c r="A68" s="475" t="s">
        <v>236</v>
      </c>
      <c r="B68" s="483" t="s">
        <v>87</v>
      </c>
      <c r="C68" s="406">
        <v>1991</v>
      </c>
      <c r="D68" s="268" t="s">
        <v>223</v>
      </c>
      <c r="E68" s="471">
        <v>12</v>
      </c>
      <c r="F68" s="458">
        <f t="shared" si="5"/>
        <v>16.799999999999997</v>
      </c>
      <c r="G68" s="408">
        <v>750</v>
      </c>
      <c r="H68" s="459">
        <f t="shared" si="6"/>
        <v>35</v>
      </c>
      <c r="I68" s="460">
        <v>10</v>
      </c>
      <c r="J68" s="461">
        <f t="shared" si="7"/>
        <v>22.5</v>
      </c>
      <c r="K68" s="352">
        <v>18</v>
      </c>
      <c r="L68" s="462">
        <f t="shared" si="8"/>
        <v>31.5</v>
      </c>
      <c r="M68" s="472">
        <f t="shared" si="9"/>
        <v>105.8</v>
      </c>
    </row>
    <row r="69" spans="1:13" ht="13.5">
      <c r="A69" s="30"/>
      <c r="B69" s="108"/>
      <c r="C69" s="106"/>
      <c r="D69" s="385"/>
      <c r="E69" s="341"/>
      <c r="F69" s="386"/>
      <c r="G69" s="387"/>
      <c r="H69" s="342"/>
      <c r="I69" s="387"/>
      <c r="J69" s="342"/>
      <c r="K69" s="387"/>
      <c r="L69" s="396"/>
      <c r="M69" s="105"/>
    </row>
    <row r="70" spans="1:13" ht="13.5">
      <c r="A70" s="30"/>
      <c r="B70" s="108"/>
      <c r="C70" s="106"/>
      <c r="D70" s="385"/>
      <c r="E70" s="341"/>
      <c r="F70" s="386"/>
      <c r="G70" s="387"/>
      <c r="H70" s="342"/>
      <c r="I70" s="387"/>
      <c r="J70" s="342"/>
      <c r="K70" s="387"/>
      <c r="L70" s="396"/>
      <c r="M70" s="105"/>
    </row>
    <row r="71" spans="1:13" ht="13.5">
      <c r="A71" s="30"/>
      <c r="B71" s="108"/>
      <c r="C71" s="106"/>
      <c r="D71" s="385"/>
      <c r="E71" s="341"/>
      <c r="F71" s="386"/>
      <c r="G71" s="387"/>
      <c r="H71" s="342"/>
      <c r="I71" s="387"/>
      <c r="J71" s="342"/>
      <c r="K71" s="387"/>
      <c r="L71" s="396"/>
      <c r="M71" s="105"/>
    </row>
    <row r="72" spans="1:13" ht="13.5">
      <c r="A72" s="30"/>
      <c r="B72" s="126"/>
      <c r="C72" s="343"/>
      <c r="D72" s="385"/>
      <c r="E72" s="341"/>
      <c r="F72" s="386"/>
      <c r="G72" s="387"/>
      <c r="H72" s="342"/>
      <c r="I72" s="387"/>
      <c r="J72" s="342"/>
      <c r="K72" s="387"/>
      <c r="L72" s="396"/>
      <c r="M72" s="105"/>
    </row>
  </sheetData>
  <sheetProtection/>
  <mergeCells count="5">
    <mergeCell ref="A1:N1"/>
    <mergeCell ref="E7:F7"/>
    <mergeCell ref="G7:H7"/>
    <mergeCell ref="I7:J7"/>
    <mergeCell ref="K7:L7"/>
  </mergeCells>
  <printOptions/>
  <pageMargins left="0.19652777777777777" right="0.19652777777777777" top="0.25" bottom="0.2201388888888888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121"/>
  <sheetViews>
    <sheetView zoomScalePageLayoutView="0" workbookViewId="0" topLeftCell="A1">
      <selection activeCell="A5" sqref="A5:A6"/>
    </sheetView>
  </sheetViews>
  <sheetFormatPr defaultColWidth="9.140625" defaultRowHeight="15"/>
  <cols>
    <col min="2" max="2" width="15.140625" style="0" customWidth="1"/>
    <col min="3" max="3" width="9.140625" style="388" customWidth="1"/>
    <col min="4" max="4" width="44.7109375" style="0" customWidth="1"/>
  </cols>
  <sheetData>
    <row r="1" ht="15" customHeight="1"/>
    <row r="2" ht="15" customHeight="1"/>
    <row r="3" ht="15" customHeight="1"/>
    <row r="4" ht="15" customHeight="1" thickBot="1"/>
    <row r="5" spans="1:6" ht="15" customHeight="1" thickBot="1">
      <c r="A5" s="581" t="s">
        <v>1</v>
      </c>
      <c r="B5" s="597" t="s">
        <v>2</v>
      </c>
      <c r="C5" s="599" t="s">
        <v>3</v>
      </c>
      <c r="D5" s="601" t="s">
        <v>4</v>
      </c>
      <c r="E5" s="595" t="s">
        <v>5</v>
      </c>
      <c r="F5" s="596"/>
    </row>
    <row r="6" spans="1:6" ht="15" customHeight="1" thickBot="1">
      <c r="A6" s="581"/>
      <c r="B6" s="598"/>
      <c r="C6" s="600"/>
      <c r="D6" s="602"/>
      <c r="E6" s="506" t="s">
        <v>13</v>
      </c>
      <c r="F6" s="507" t="s">
        <v>14</v>
      </c>
    </row>
    <row r="7" spans="1:6" ht="15" customHeight="1">
      <c r="A7" s="260" t="s">
        <v>175</v>
      </c>
      <c r="B7" s="261" t="s">
        <v>38</v>
      </c>
      <c r="C7" s="262">
        <v>1993</v>
      </c>
      <c r="D7" s="404" t="s">
        <v>39</v>
      </c>
      <c r="E7" s="349">
        <v>45</v>
      </c>
      <c r="F7" s="503">
        <f aca="true" t="shared" si="0" ref="F7:F38">E7*1.4</f>
        <v>62.99999999999999</v>
      </c>
    </row>
    <row r="8" spans="1:6" ht="15" customHeight="1">
      <c r="A8" s="263" t="s">
        <v>176</v>
      </c>
      <c r="B8" s="255" t="s">
        <v>20</v>
      </c>
      <c r="C8" s="256">
        <v>1989</v>
      </c>
      <c r="D8" s="397" t="s">
        <v>21</v>
      </c>
      <c r="E8" s="346">
        <v>41</v>
      </c>
      <c r="F8" s="504">
        <f t="shared" si="0"/>
        <v>57.4</v>
      </c>
    </row>
    <row r="9" spans="1:6" ht="15" customHeight="1">
      <c r="A9" s="263" t="s">
        <v>177</v>
      </c>
      <c r="B9" s="255" t="s">
        <v>15</v>
      </c>
      <c r="C9" s="256">
        <v>1989</v>
      </c>
      <c r="D9" s="397" t="s">
        <v>16</v>
      </c>
      <c r="E9" s="346">
        <v>40</v>
      </c>
      <c r="F9" s="504">
        <f t="shared" si="0"/>
        <v>56</v>
      </c>
    </row>
    <row r="10" spans="1:6" ht="15" customHeight="1">
      <c r="A10" s="263" t="s">
        <v>178</v>
      </c>
      <c r="B10" s="255" t="s">
        <v>78</v>
      </c>
      <c r="C10" s="256">
        <v>1989</v>
      </c>
      <c r="D10" s="401" t="s">
        <v>77</v>
      </c>
      <c r="E10" s="346">
        <v>39</v>
      </c>
      <c r="F10" s="504">
        <f t="shared" si="0"/>
        <v>54.599999999999994</v>
      </c>
    </row>
    <row r="11" spans="1:6" ht="15" customHeight="1">
      <c r="A11" s="263" t="s">
        <v>179</v>
      </c>
      <c r="B11" s="255" t="s">
        <v>43</v>
      </c>
      <c r="C11" s="256">
        <v>1991</v>
      </c>
      <c r="D11" s="397" t="s">
        <v>44</v>
      </c>
      <c r="E11" s="257">
        <v>38</v>
      </c>
      <c r="F11" s="504">
        <f t="shared" si="0"/>
        <v>53.199999999999996</v>
      </c>
    </row>
    <row r="12" spans="1:6" ht="15" customHeight="1">
      <c r="A12" s="263" t="s">
        <v>180</v>
      </c>
      <c r="B12" s="255" t="s">
        <v>25</v>
      </c>
      <c r="C12" s="256">
        <v>1990</v>
      </c>
      <c r="D12" s="397" t="s">
        <v>26</v>
      </c>
      <c r="E12" s="346">
        <v>37</v>
      </c>
      <c r="F12" s="504">
        <f t="shared" si="0"/>
        <v>51.8</v>
      </c>
    </row>
    <row r="13" spans="1:6" ht="15" customHeight="1">
      <c r="A13" s="263" t="s">
        <v>181</v>
      </c>
      <c r="B13" s="259" t="s">
        <v>36</v>
      </c>
      <c r="C13" s="256">
        <v>1991</v>
      </c>
      <c r="D13" s="397" t="s">
        <v>237</v>
      </c>
      <c r="E13" s="346">
        <v>37</v>
      </c>
      <c r="F13" s="504">
        <f t="shared" si="0"/>
        <v>51.8</v>
      </c>
    </row>
    <row r="14" spans="1:6" ht="15" customHeight="1">
      <c r="A14" s="263" t="s">
        <v>182</v>
      </c>
      <c r="B14" s="255" t="s">
        <v>17</v>
      </c>
      <c r="C14" s="256">
        <v>1992</v>
      </c>
      <c r="D14" s="397" t="s">
        <v>16</v>
      </c>
      <c r="E14" s="346">
        <v>36</v>
      </c>
      <c r="F14" s="504">
        <f t="shared" si="0"/>
        <v>50.4</v>
      </c>
    </row>
    <row r="15" spans="1:6" ht="15" customHeight="1">
      <c r="A15" s="263" t="s">
        <v>183</v>
      </c>
      <c r="B15" s="255" t="s">
        <v>29</v>
      </c>
      <c r="C15" s="256">
        <v>1991</v>
      </c>
      <c r="D15" s="397" t="s">
        <v>30</v>
      </c>
      <c r="E15" s="346">
        <v>35</v>
      </c>
      <c r="F15" s="504">
        <f t="shared" si="0"/>
        <v>49</v>
      </c>
    </row>
    <row r="16" spans="1:6" ht="15" customHeight="1">
      <c r="A16" s="263" t="s">
        <v>184</v>
      </c>
      <c r="B16" s="259" t="s">
        <v>64</v>
      </c>
      <c r="C16" s="400">
        <v>1990</v>
      </c>
      <c r="D16" s="397" t="s">
        <v>172</v>
      </c>
      <c r="E16" s="346">
        <v>35</v>
      </c>
      <c r="F16" s="504">
        <f t="shared" si="0"/>
        <v>49</v>
      </c>
    </row>
    <row r="17" spans="1:6" ht="15" customHeight="1">
      <c r="A17" s="263" t="s">
        <v>185</v>
      </c>
      <c r="B17" s="358" t="s">
        <v>79</v>
      </c>
      <c r="C17" s="399">
        <v>1990</v>
      </c>
      <c r="D17" s="401" t="s">
        <v>77</v>
      </c>
      <c r="E17" s="346">
        <v>35</v>
      </c>
      <c r="F17" s="504">
        <f t="shared" si="0"/>
        <v>49</v>
      </c>
    </row>
    <row r="18" spans="1:6" ht="15" customHeight="1">
      <c r="A18" s="263" t="s">
        <v>186</v>
      </c>
      <c r="B18" s="255" t="s">
        <v>45</v>
      </c>
      <c r="C18" s="256">
        <v>1991</v>
      </c>
      <c r="D18" s="397" t="s">
        <v>44</v>
      </c>
      <c r="E18" s="257">
        <v>34</v>
      </c>
      <c r="F18" s="504">
        <f t="shared" si="0"/>
        <v>47.599999999999994</v>
      </c>
    </row>
    <row r="19" spans="1:6" ht="15" customHeight="1">
      <c r="A19" s="263" t="s">
        <v>187</v>
      </c>
      <c r="B19" s="255" t="s">
        <v>47</v>
      </c>
      <c r="C19" s="256">
        <v>1989</v>
      </c>
      <c r="D19" s="397" t="s">
        <v>44</v>
      </c>
      <c r="E19" s="257">
        <v>34</v>
      </c>
      <c r="F19" s="504">
        <f t="shared" si="0"/>
        <v>47.599999999999994</v>
      </c>
    </row>
    <row r="20" spans="1:6" ht="15" customHeight="1">
      <c r="A20" s="263" t="s">
        <v>188</v>
      </c>
      <c r="B20" s="257" t="s">
        <v>68</v>
      </c>
      <c r="C20" s="402">
        <v>1991</v>
      </c>
      <c r="D20" s="397" t="s">
        <v>67</v>
      </c>
      <c r="E20" s="346">
        <v>34</v>
      </c>
      <c r="F20" s="504">
        <f t="shared" si="0"/>
        <v>47.599999999999994</v>
      </c>
    </row>
    <row r="21" spans="1:6" ht="15" customHeight="1">
      <c r="A21" s="263" t="s">
        <v>189</v>
      </c>
      <c r="B21" s="257" t="s">
        <v>85</v>
      </c>
      <c r="C21" s="402">
        <v>1989</v>
      </c>
      <c r="D21" s="401" t="s">
        <v>82</v>
      </c>
      <c r="E21" s="346">
        <v>34</v>
      </c>
      <c r="F21" s="504">
        <f t="shared" si="0"/>
        <v>47.599999999999994</v>
      </c>
    </row>
    <row r="22" spans="1:6" ht="15" customHeight="1">
      <c r="A22" s="263" t="s">
        <v>190</v>
      </c>
      <c r="B22" s="255" t="s">
        <v>37</v>
      </c>
      <c r="C22" s="256">
        <v>1989</v>
      </c>
      <c r="D22" s="397" t="s">
        <v>237</v>
      </c>
      <c r="E22" s="346">
        <v>33</v>
      </c>
      <c r="F22" s="504">
        <f t="shared" si="0"/>
        <v>46.199999999999996</v>
      </c>
    </row>
    <row r="23" spans="1:6" ht="15" customHeight="1">
      <c r="A23" s="263" t="s">
        <v>191</v>
      </c>
      <c r="B23" s="255" t="s">
        <v>50</v>
      </c>
      <c r="C23" s="256">
        <v>1991</v>
      </c>
      <c r="D23" s="397" t="s">
        <v>49</v>
      </c>
      <c r="E23" s="257">
        <v>33</v>
      </c>
      <c r="F23" s="504">
        <f t="shared" si="0"/>
        <v>46.199999999999996</v>
      </c>
    </row>
    <row r="24" spans="1:6" ht="15" customHeight="1">
      <c r="A24" s="263" t="s">
        <v>192</v>
      </c>
      <c r="B24" s="257" t="s">
        <v>62</v>
      </c>
      <c r="C24" s="402">
        <v>1990</v>
      </c>
      <c r="D24" s="397" t="s">
        <v>172</v>
      </c>
      <c r="E24" s="346">
        <v>33</v>
      </c>
      <c r="F24" s="504">
        <f t="shared" si="0"/>
        <v>46.199999999999996</v>
      </c>
    </row>
    <row r="25" spans="1:6" ht="15" customHeight="1">
      <c r="A25" s="263" t="s">
        <v>193</v>
      </c>
      <c r="B25" s="358" t="s">
        <v>74</v>
      </c>
      <c r="C25" s="399">
        <v>1989</v>
      </c>
      <c r="D25" s="397" t="s">
        <v>72</v>
      </c>
      <c r="E25" s="346">
        <v>33</v>
      </c>
      <c r="F25" s="504">
        <f t="shared" si="0"/>
        <v>46.199999999999996</v>
      </c>
    </row>
    <row r="26" spans="1:6" ht="15" customHeight="1">
      <c r="A26" s="263" t="s">
        <v>194</v>
      </c>
      <c r="B26" s="257" t="s">
        <v>81</v>
      </c>
      <c r="C26" s="402">
        <v>1990</v>
      </c>
      <c r="D26" s="401" t="s">
        <v>82</v>
      </c>
      <c r="E26" s="346">
        <v>33</v>
      </c>
      <c r="F26" s="504">
        <f t="shared" si="0"/>
        <v>46.199999999999996</v>
      </c>
    </row>
    <row r="27" spans="1:6" ht="15" customHeight="1">
      <c r="A27" s="263" t="s">
        <v>195</v>
      </c>
      <c r="B27" s="358" t="s">
        <v>84</v>
      </c>
      <c r="C27" s="399">
        <v>1991</v>
      </c>
      <c r="D27" s="401" t="s">
        <v>82</v>
      </c>
      <c r="E27" s="346">
        <v>33</v>
      </c>
      <c r="F27" s="504">
        <f t="shared" si="0"/>
        <v>46.199999999999996</v>
      </c>
    </row>
    <row r="28" spans="1:6" ht="15" customHeight="1">
      <c r="A28" s="263" t="s">
        <v>196</v>
      </c>
      <c r="B28" s="257" t="s">
        <v>76</v>
      </c>
      <c r="C28" s="402">
        <v>1990</v>
      </c>
      <c r="D28" s="401" t="s">
        <v>77</v>
      </c>
      <c r="E28" s="346">
        <v>32</v>
      </c>
      <c r="F28" s="504">
        <f t="shared" si="0"/>
        <v>44.8</v>
      </c>
    </row>
    <row r="29" spans="1:6" ht="15" customHeight="1">
      <c r="A29" s="263" t="s">
        <v>197</v>
      </c>
      <c r="B29" s="255" t="s">
        <v>22</v>
      </c>
      <c r="C29" s="256">
        <v>1990</v>
      </c>
      <c r="D29" s="397" t="s">
        <v>21</v>
      </c>
      <c r="E29" s="346">
        <v>31</v>
      </c>
      <c r="F29" s="504">
        <f t="shared" si="0"/>
        <v>43.4</v>
      </c>
    </row>
    <row r="30" spans="1:6" ht="15" customHeight="1">
      <c r="A30" s="263" t="s">
        <v>198</v>
      </c>
      <c r="B30" s="255" t="s">
        <v>23</v>
      </c>
      <c r="C30" s="256">
        <v>1990</v>
      </c>
      <c r="D30" s="397" t="s">
        <v>21</v>
      </c>
      <c r="E30" s="346">
        <v>31</v>
      </c>
      <c r="F30" s="504">
        <f t="shared" si="0"/>
        <v>43.4</v>
      </c>
    </row>
    <row r="31" spans="1:6" ht="15" customHeight="1">
      <c r="A31" s="263" t="s">
        <v>199</v>
      </c>
      <c r="B31" s="255" t="s">
        <v>40</v>
      </c>
      <c r="C31" s="256">
        <v>1991</v>
      </c>
      <c r="D31" s="397" t="s">
        <v>39</v>
      </c>
      <c r="E31" s="346">
        <v>30</v>
      </c>
      <c r="F31" s="504">
        <f t="shared" si="0"/>
        <v>42</v>
      </c>
    </row>
    <row r="32" spans="1:6" ht="15" customHeight="1">
      <c r="A32" s="263" t="s">
        <v>200</v>
      </c>
      <c r="B32" s="255" t="s">
        <v>55</v>
      </c>
      <c r="C32" s="256">
        <v>1992</v>
      </c>
      <c r="D32" s="397" t="s">
        <v>54</v>
      </c>
      <c r="E32" s="257">
        <v>30</v>
      </c>
      <c r="F32" s="504">
        <f t="shared" si="0"/>
        <v>42</v>
      </c>
    </row>
    <row r="33" spans="1:6" ht="15" customHeight="1">
      <c r="A33" s="263" t="s">
        <v>201</v>
      </c>
      <c r="B33" s="257" t="s">
        <v>69</v>
      </c>
      <c r="C33" s="402">
        <v>1990</v>
      </c>
      <c r="D33" s="397" t="s">
        <v>67</v>
      </c>
      <c r="E33" s="346">
        <v>30</v>
      </c>
      <c r="F33" s="504">
        <f t="shared" si="0"/>
        <v>42</v>
      </c>
    </row>
    <row r="34" spans="1:6" ht="15" customHeight="1">
      <c r="A34" s="263" t="s">
        <v>202</v>
      </c>
      <c r="B34" s="255" t="s">
        <v>28</v>
      </c>
      <c r="C34" s="256">
        <v>1989</v>
      </c>
      <c r="D34" s="397" t="s">
        <v>26</v>
      </c>
      <c r="E34" s="346">
        <v>29</v>
      </c>
      <c r="F34" s="504">
        <f t="shared" si="0"/>
        <v>40.599999999999994</v>
      </c>
    </row>
    <row r="35" spans="1:6" ht="15" customHeight="1">
      <c r="A35" s="263" t="s">
        <v>203</v>
      </c>
      <c r="B35" s="255" t="s">
        <v>34</v>
      </c>
      <c r="C35" s="256">
        <v>1989</v>
      </c>
      <c r="D35" s="397" t="s">
        <v>237</v>
      </c>
      <c r="E35" s="346">
        <v>28</v>
      </c>
      <c r="F35" s="504">
        <f t="shared" si="0"/>
        <v>39.199999999999996</v>
      </c>
    </row>
    <row r="36" spans="1:6" ht="15" customHeight="1">
      <c r="A36" s="263" t="s">
        <v>204</v>
      </c>
      <c r="B36" s="255" t="s">
        <v>56</v>
      </c>
      <c r="C36" s="256">
        <v>1991</v>
      </c>
      <c r="D36" s="397" t="s">
        <v>54</v>
      </c>
      <c r="E36" s="257">
        <v>28</v>
      </c>
      <c r="F36" s="504">
        <f t="shared" si="0"/>
        <v>39.199999999999996</v>
      </c>
    </row>
    <row r="37" spans="1:6" ht="15" customHeight="1">
      <c r="A37" s="263" t="s">
        <v>205</v>
      </c>
      <c r="B37" s="257" t="s">
        <v>70</v>
      </c>
      <c r="C37" s="402">
        <v>1990</v>
      </c>
      <c r="D37" s="397" t="s">
        <v>67</v>
      </c>
      <c r="E37" s="346">
        <v>28</v>
      </c>
      <c r="F37" s="504">
        <f t="shared" si="0"/>
        <v>39.199999999999996</v>
      </c>
    </row>
    <row r="38" spans="1:6" ht="15" customHeight="1">
      <c r="A38" s="263" t="s">
        <v>206</v>
      </c>
      <c r="B38" s="257" t="s">
        <v>75</v>
      </c>
      <c r="C38" s="402">
        <v>1990</v>
      </c>
      <c r="D38" s="397" t="s">
        <v>72</v>
      </c>
      <c r="E38" s="346">
        <v>27</v>
      </c>
      <c r="F38" s="504">
        <f t="shared" si="0"/>
        <v>37.8</v>
      </c>
    </row>
    <row r="39" spans="1:6" ht="15" customHeight="1">
      <c r="A39" s="263" t="s">
        <v>207</v>
      </c>
      <c r="B39" s="255" t="s">
        <v>31</v>
      </c>
      <c r="C39" s="256">
        <v>1990</v>
      </c>
      <c r="D39" s="397" t="s">
        <v>30</v>
      </c>
      <c r="E39" s="346">
        <v>26</v>
      </c>
      <c r="F39" s="504">
        <f aca="true" t="shared" si="1" ref="F39:F66">E39*1.4</f>
        <v>36.4</v>
      </c>
    </row>
    <row r="40" spans="1:6" ht="15" customHeight="1">
      <c r="A40" s="263" t="s">
        <v>208</v>
      </c>
      <c r="B40" s="257" t="s">
        <v>71</v>
      </c>
      <c r="C40" s="402">
        <v>1991</v>
      </c>
      <c r="D40" s="397" t="s">
        <v>72</v>
      </c>
      <c r="E40" s="346">
        <v>26</v>
      </c>
      <c r="F40" s="504">
        <f t="shared" si="1"/>
        <v>36.4</v>
      </c>
    </row>
    <row r="41" spans="1:6" ht="15" customHeight="1">
      <c r="A41" s="263" t="s">
        <v>209</v>
      </c>
      <c r="B41" s="257" t="s">
        <v>80</v>
      </c>
      <c r="C41" s="402">
        <v>1990</v>
      </c>
      <c r="D41" s="401" t="s">
        <v>77</v>
      </c>
      <c r="E41" s="346">
        <v>26</v>
      </c>
      <c r="F41" s="504">
        <f t="shared" si="1"/>
        <v>36.4</v>
      </c>
    </row>
    <row r="42" spans="1:6" ht="15" customHeight="1">
      <c r="A42" s="263" t="s">
        <v>210</v>
      </c>
      <c r="B42" s="257" t="s">
        <v>58</v>
      </c>
      <c r="C42" s="402">
        <v>1989</v>
      </c>
      <c r="D42" s="397" t="s">
        <v>59</v>
      </c>
      <c r="E42" s="346">
        <v>25</v>
      </c>
      <c r="F42" s="504">
        <f t="shared" si="1"/>
        <v>35</v>
      </c>
    </row>
    <row r="43" spans="1:6" ht="15" customHeight="1">
      <c r="A43" s="263" t="s">
        <v>211</v>
      </c>
      <c r="B43" s="358" t="s">
        <v>83</v>
      </c>
      <c r="C43" s="399">
        <v>1989</v>
      </c>
      <c r="D43" s="401" t="s">
        <v>82</v>
      </c>
      <c r="E43" s="346">
        <v>24</v>
      </c>
      <c r="F43" s="504">
        <f t="shared" si="1"/>
        <v>33.599999999999994</v>
      </c>
    </row>
    <row r="44" spans="1:6" ht="15" customHeight="1">
      <c r="A44" s="263" t="s">
        <v>212</v>
      </c>
      <c r="B44" s="255" t="s">
        <v>18</v>
      </c>
      <c r="C44" s="256">
        <v>1990</v>
      </c>
      <c r="D44" s="397" t="s">
        <v>16</v>
      </c>
      <c r="E44" s="346">
        <v>23</v>
      </c>
      <c r="F44" s="504">
        <f t="shared" si="1"/>
        <v>32.199999999999996</v>
      </c>
    </row>
    <row r="45" spans="1:6" ht="15" customHeight="1">
      <c r="A45" s="263" t="s">
        <v>213</v>
      </c>
      <c r="B45" s="255" t="s">
        <v>32</v>
      </c>
      <c r="C45" s="256">
        <v>1990</v>
      </c>
      <c r="D45" s="397" t="s">
        <v>30</v>
      </c>
      <c r="E45" s="346">
        <v>23</v>
      </c>
      <c r="F45" s="504">
        <f t="shared" si="1"/>
        <v>32.199999999999996</v>
      </c>
    </row>
    <row r="46" spans="1:6" ht="15" customHeight="1">
      <c r="A46" s="263" t="s">
        <v>214</v>
      </c>
      <c r="B46" s="259" t="s">
        <v>61</v>
      </c>
      <c r="C46" s="357">
        <v>1991</v>
      </c>
      <c r="D46" s="397" t="s">
        <v>59</v>
      </c>
      <c r="E46" s="346">
        <v>23</v>
      </c>
      <c r="F46" s="504">
        <f t="shared" si="1"/>
        <v>32.199999999999996</v>
      </c>
    </row>
    <row r="47" spans="1:6" ht="15" customHeight="1">
      <c r="A47" s="263" t="s">
        <v>215</v>
      </c>
      <c r="B47" s="255" t="s">
        <v>41</v>
      </c>
      <c r="C47" s="256">
        <v>1990</v>
      </c>
      <c r="D47" s="397" t="s">
        <v>39</v>
      </c>
      <c r="E47" s="346">
        <v>22</v>
      </c>
      <c r="F47" s="504">
        <f t="shared" si="1"/>
        <v>30.799999999999997</v>
      </c>
    </row>
    <row r="48" spans="1:6" ht="15" customHeight="1">
      <c r="A48" s="263" t="s">
        <v>216</v>
      </c>
      <c r="B48" s="257" t="s">
        <v>63</v>
      </c>
      <c r="C48" s="357">
        <v>1990</v>
      </c>
      <c r="D48" s="397" t="s">
        <v>172</v>
      </c>
      <c r="E48" s="346">
        <v>22</v>
      </c>
      <c r="F48" s="504">
        <f t="shared" si="1"/>
        <v>30.799999999999997</v>
      </c>
    </row>
    <row r="49" spans="1:6" ht="15" customHeight="1">
      <c r="A49" s="263" t="s">
        <v>217</v>
      </c>
      <c r="B49" s="259" t="s">
        <v>65</v>
      </c>
      <c r="C49" s="357">
        <v>1991</v>
      </c>
      <c r="D49" s="397" t="s">
        <v>172</v>
      </c>
      <c r="E49" s="346">
        <v>22</v>
      </c>
      <c r="F49" s="504">
        <f t="shared" si="1"/>
        <v>30.799999999999997</v>
      </c>
    </row>
    <row r="50" spans="1:6" ht="15" customHeight="1">
      <c r="A50" s="263" t="s">
        <v>218</v>
      </c>
      <c r="B50" s="257" t="s">
        <v>66</v>
      </c>
      <c r="C50" s="402">
        <v>1992</v>
      </c>
      <c r="D50" s="397" t="s">
        <v>67</v>
      </c>
      <c r="E50" s="346">
        <v>22</v>
      </c>
      <c r="F50" s="504">
        <f t="shared" si="1"/>
        <v>30.799999999999997</v>
      </c>
    </row>
    <row r="51" spans="1:6" ht="15" customHeight="1">
      <c r="A51" s="263" t="s">
        <v>219</v>
      </c>
      <c r="B51" s="255" t="s">
        <v>51</v>
      </c>
      <c r="C51" s="256">
        <v>1989</v>
      </c>
      <c r="D51" s="397" t="s">
        <v>49</v>
      </c>
      <c r="E51" s="257">
        <v>21</v>
      </c>
      <c r="F51" s="504">
        <f t="shared" si="1"/>
        <v>29.4</v>
      </c>
    </row>
    <row r="52" spans="1:6" ht="15" customHeight="1">
      <c r="A52" s="263" t="s">
        <v>220</v>
      </c>
      <c r="B52" s="255" t="s">
        <v>19</v>
      </c>
      <c r="C52" s="256">
        <v>1991</v>
      </c>
      <c r="D52" s="397" t="s">
        <v>16</v>
      </c>
      <c r="E52" s="346">
        <v>20</v>
      </c>
      <c r="F52" s="504">
        <f t="shared" si="1"/>
        <v>28</v>
      </c>
    </row>
    <row r="53" spans="1:6" ht="15" customHeight="1">
      <c r="A53" s="263" t="s">
        <v>221</v>
      </c>
      <c r="B53" s="358" t="s">
        <v>73</v>
      </c>
      <c r="C53" s="399">
        <v>1989</v>
      </c>
      <c r="D53" s="397" t="s">
        <v>72</v>
      </c>
      <c r="E53" s="346">
        <v>20</v>
      </c>
      <c r="F53" s="504">
        <f t="shared" si="1"/>
        <v>28</v>
      </c>
    </row>
    <row r="54" spans="1:6" ht="15" customHeight="1">
      <c r="A54" s="263" t="s">
        <v>222</v>
      </c>
      <c r="B54" s="358" t="s">
        <v>224</v>
      </c>
      <c r="C54" s="402">
        <v>1989</v>
      </c>
      <c r="D54" s="257" t="s">
        <v>223</v>
      </c>
      <c r="E54" s="257">
        <v>20</v>
      </c>
      <c r="F54" s="504">
        <f t="shared" si="1"/>
        <v>28</v>
      </c>
    </row>
    <row r="55" spans="1:6" ht="15" customHeight="1">
      <c r="A55" s="263" t="s">
        <v>225</v>
      </c>
      <c r="B55" s="255" t="s">
        <v>52</v>
      </c>
      <c r="C55" s="256">
        <v>1990</v>
      </c>
      <c r="D55" s="397" t="s">
        <v>49</v>
      </c>
      <c r="E55" s="257">
        <v>19</v>
      </c>
      <c r="F55" s="504">
        <f t="shared" si="1"/>
        <v>26.599999999999998</v>
      </c>
    </row>
    <row r="56" spans="1:6" ht="15" customHeight="1">
      <c r="A56" s="263" t="s">
        <v>226</v>
      </c>
      <c r="B56" s="259" t="s">
        <v>60</v>
      </c>
      <c r="C56" s="357">
        <v>1989</v>
      </c>
      <c r="D56" s="397" t="s">
        <v>59</v>
      </c>
      <c r="E56" s="346">
        <v>19</v>
      </c>
      <c r="F56" s="504">
        <f t="shared" si="1"/>
        <v>26.599999999999998</v>
      </c>
    </row>
    <row r="57" spans="1:6" ht="15" customHeight="1">
      <c r="A57" s="263" t="s">
        <v>227</v>
      </c>
      <c r="B57" s="255" t="s">
        <v>27</v>
      </c>
      <c r="C57" s="256">
        <v>1989</v>
      </c>
      <c r="D57" s="397" t="s">
        <v>26</v>
      </c>
      <c r="E57" s="346">
        <v>17</v>
      </c>
      <c r="F57" s="504">
        <f t="shared" si="1"/>
        <v>23.799999999999997</v>
      </c>
    </row>
    <row r="58" spans="1:6" ht="15" customHeight="1">
      <c r="A58" s="263" t="s">
        <v>228</v>
      </c>
      <c r="B58" s="255" t="s">
        <v>33</v>
      </c>
      <c r="C58" s="256">
        <v>1991</v>
      </c>
      <c r="D58" s="397" t="s">
        <v>30</v>
      </c>
      <c r="E58" s="346">
        <v>16</v>
      </c>
      <c r="F58" s="504">
        <f t="shared" si="1"/>
        <v>22.4</v>
      </c>
    </row>
    <row r="59" spans="1:6" ht="15" customHeight="1">
      <c r="A59" s="263" t="s">
        <v>229</v>
      </c>
      <c r="B59" s="255" t="s">
        <v>53</v>
      </c>
      <c r="C59" s="256">
        <v>1990</v>
      </c>
      <c r="D59" s="397" t="s">
        <v>54</v>
      </c>
      <c r="E59" s="257">
        <v>16</v>
      </c>
      <c r="F59" s="504">
        <f t="shared" si="1"/>
        <v>22.4</v>
      </c>
    </row>
    <row r="60" spans="1:6" ht="15" customHeight="1">
      <c r="A60" s="263" t="s">
        <v>230</v>
      </c>
      <c r="B60" s="255" t="s">
        <v>46</v>
      </c>
      <c r="C60" s="256">
        <v>1991</v>
      </c>
      <c r="D60" s="397" t="s">
        <v>44</v>
      </c>
      <c r="E60" s="257">
        <v>15</v>
      </c>
      <c r="F60" s="504">
        <f t="shared" si="1"/>
        <v>21</v>
      </c>
    </row>
    <row r="61" spans="1:6" ht="15" customHeight="1">
      <c r="A61" s="263" t="s">
        <v>231</v>
      </c>
      <c r="B61" s="255" t="s">
        <v>48</v>
      </c>
      <c r="C61" s="256">
        <v>1992</v>
      </c>
      <c r="D61" s="397" t="s">
        <v>49</v>
      </c>
      <c r="E61" s="257">
        <v>15</v>
      </c>
      <c r="F61" s="504">
        <f t="shared" si="1"/>
        <v>21</v>
      </c>
    </row>
    <row r="62" spans="1:6" ht="15" customHeight="1">
      <c r="A62" s="263" t="s">
        <v>232</v>
      </c>
      <c r="B62" s="358" t="s">
        <v>86</v>
      </c>
      <c r="C62" s="402">
        <v>1991</v>
      </c>
      <c r="D62" s="257" t="s">
        <v>223</v>
      </c>
      <c r="E62" s="257">
        <v>13</v>
      </c>
      <c r="F62" s="504">
        <f t="shared" si="1"/>
        <v>18.2</v>
      </c>
    </row>
    <row r="63" spans="1:6" ht="15" customHeight="1">
      <c r="A63" s="263" t="s">
        <v>233</v>
      </c>
      <c r="B63" s="358" t="s">
        <v>87</v>
      </c>
      <c r="C63" s="402">
        <v>1991</v>
      </c>
      <c r="D63" s="257" t="s">
        <v>223</v>
      </c>
      <c r="E63" s="257">
        <v>12</v>
      </c>
      <c r="F63" s="504">
        <f t="shared" si="1"/>
        <v>16.799999999999997</v>
      </c>
    </row>
    <row r="64" spans="1:6" ht="15" customHeight="1">
      <c r="A64" s="263" t="s">
        <v>234</v>
      </c>
      <c r="B64" s="358" t="s">
        <v>88</v>
      </c>
      <c r="C64" s="402">
        <v>1989</v>
      </c>
      <c r="D64" s="257" t="s">
        <v>223</v>
      </c>
      <c r="E64" s="257">
        <v>11</v>
      </c>
      <c r="F64" s="504">
        <f t="shared" si="1"/>
        <v>15.399999999999999</v>
      </c>
    </row>
    <row r="65" spans="1:6" ht="15" customHeight="1">
      <c r="A65" s="263" t="s">
        <v>235</v>
      </c>
      <c r="B65" s="255" t="s">
        <v>42</v>
      </c>
      <c r="C65" s="256">
        <v>1992</v>
      </c>
      <c r="D65" s="397" t="s">
        <v>39</v>
      </c>
      <c r="E65" s="346">
        <v>9</v>
      </c>
      <c r="F65" s="504">
        <f t="shared" si="1"/>
        <v>12.6</v>
      </c>
    </row>
    <row r="66" spans="1:6" ht="15" customHeight="1" thickBot="1">
      <c r="A66" s="265" t="s">
        <v>236</v>
      </c>
      <c r="B66" s="266" t="s">
        <v>57</v>
      </c>
      <c r="C66" s="267">
        <v>1993</v>
      </c>
      <c r="D66" s="407" t="s">
        <v>54</v>
      </c>
      <c r="E66" s="352">
        <v>7</v>
      </c>
      <c r="F66" s="505">
        <f t="shared" si="1"/>
        <v>9.799999999999999</v>
      </c>
    </row>
    <row r="67" spans="2:6" ht="15" customHeight="1">
      <c r="B67" s="108"/>
      <c r="C67" s="106"/>
      <c r="D67" s="385"/>
      <c r="E67" s="341"/>
      <c r="F67" s="386"/>
    </row>
    <row r="68" spans="2:6" ht="15" customHeight="1">
      <c r="B68" s="108"/>
      <c r="C68" s="106"/>
      <c r="D68" s="385"/>
      <c r="E68" s="341"/>
      <c r="F68" s="386"/>
    </row>
    <row r="69" spans="2:6" ht="15" customHeight="1">
      <c r="B69" s="108"/>
      <c r="C69" s="106"/>
      <c r="D69" s="385"/>
      <c r="E69" s="341"/>
      <c r="F69" s="386"/>
    </row>
    <row r="70" spans="2:6" ht="15" customHeight="1">
      <c r="B70" s="126"/>
      <c r="C70" s="343"/>
      <c r="D70" s="385"/>
      <c r="E70" s="341"/>
      <c r="F70" s="386"/>
    </row>
    <row r="71" ht="15" customHeight="1">
      <c r="E71" s="30"/>
    </row>
    <row r="72" ht="15" customHeight="1">
      <c r="E72" s="30"/>
    </row>
    <row r="73" ht="15" customHeight="1">
      <c r="E73" s="30"/>
    </row>
    <row r="74" ht="15" customHeight="1">
      <c r="E74" s="30"/>
    </row>
    <row r="75" ht="15" customHeight="1">
      <c r="E75" s="30"/>
    </row>
    <row r="76" ht="15" customHeight="1">
      <c r="E76" s="30"/>
    </row>
    <row r="77" ht="15" customHeight="1">
      <c r="E77" s="30"/>
    </row>
    <row r="78" ht="15" customHeight="1">
      <c r="E78" s="30"/>
    </row>
    <row r="79" ht="15" customHeight="1">
      <c r="E79" s="30"/>
    </row>
    <row r="80" ht="15" customHeight="1">
      <c r="E80" s="30"/>
    </row>
    <row r="81" ht="15" customHeight="1">
      <c r="E81" s="30"/>
    </row>
    <row r="82" ht="15" customHeight="1">
      <c r="E82" s="30"/>
    </row>
    <row r="83" ht="15" customHeight="1">
      <c r="E83" s="30"/>
    </row>
    <row r="84" ht="15" customHeight="1">
      <c r="E84" s="30"/>
    </row>
    <row r="85" ht="15" customHeight="1">
      <c r="E85" s="30"/>
    </row>
    <row r="86" ht="15" customHeight="1">
      <c r="E86" s="30"/>
    </row>
    <row r="87" ht="15" customHeight="1">
      <c r="E87" s="30"/>
    </row>
    <row r="88" ht="15" customHeight="1">
      <c r="E88" s="30"/>
    </row>
    <row r="89" ht="15" customHeight="1">
      <c r="E89" s="30"/>
    </row>
    <row r="90" ht="15" customHeight="1">
      <c r="E90" s="30"/>
    </row>
    <row r="91" ht="15" customHeight="1">
      <c r="E91" s="30"/>
    </row>
    <row r="92" ht="15" customHeight="1">
      <c r="E92" s="30"/>
    </row>
    <row r="93" ht="15" customHeight="1">
      <c r="E93" s="30"/>
    </row>
    <row r="94" ht="15" customHeight="1">
      <c r="E94" s="30"/>
    </row>
    <row r="95" ht="15" customHeight="1">
      <c r="E95" s="30"/>
    </row>
    <row r="96" ht="15" customHeight="1">
      <c r="E96" s="30"/>
    </row>
    <row r="97" ht="15" customHeight="1">
      <c r="E97" s="30"/>
    </row>
    <row r="98" ht="15" customHeight="1">
      <c r="E98" s="30"/>
    </row>
    <row r="99" ht="15" customHeight="1">
      <c r="E99" s="30"/>
    </row>
    <row r="100" ht="15" customHeight="1">
      <c r="E100" s="30"/>
    </row>
    <row r="101" ht="15" customHeight="1">
      <c r="E101" s="30"/>
    </row>
    <row r="102" ht="15" customHeight="1">
      <c r="E102" s="30"/>
    </row>
    <row r="103" ht="15" customHeight="1">
      <c r="E103" s="30"/>
    </row>
    <row r="104" ht="15" customHeight="1">
      <c r="E104" s="30"/>
    </row>
    <row r="105" ht="15" customHeight="1">
      <c r="E105" s="30"/>
    </row>
    <row r="106" ht="15" customHeight="1">
      <c r="E106" s="30"/>
    </row>
    <row r="107" ht="15" customHeight="1">
      <c r="E107" s="30"/>
    </row>
    <row r="108" ht="15" customHeight="1">
      <c r="E108" s="30"/>
    </row>
    <row r="109" ht="15" customHeight="1">
      <c r="E109" s="30"/>
    </row>
    <row r="110" ht="15" customHeight="1">
      <c r="E110" s="30"/>
    </row>
    <row r="111" ht="15" customHeight="1">
      <c r="E111" s="30"/>
    </row>
    <row r="112" ht="15" customHeight="1">
      <c r="E112" s="30"/>
    </row>
    <row r="113" ht="15" customHeight="1">
      <c r="E113" s="30"/>
    </row>
    <row r="114" ht="15" customHeight="1">
      <c r="E114" s="30"/>
    </row>
    <row r="115" ht="15" customHeight="1">
      <c r="E115" s="30"/>
    </row>
    <row r="116" ht="15" customHeight="1">
      <c r="E116" s="30"/>
    </row>
    <row r="117" ht="15" customHeight="1">
      <c r="E117" s="30"/>
    </row>
    <row r="118" ht="15" customHeight="1">
      <c r="E118" s="30"/>
    </row>
    <row r="119" ht="15" customHeight="1">
      <c r="E119" s="30"/>
    </row>
    <row r="120" ht="15" customHeight="1">
      <c r="E120" s="30"/>
    </row>
    <row r="121" ht="15" customHeight="1">
      <c r="E121" s="30"/>
    </row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</sheetData>
  <sheetProtection/>
  <mergeCells count="5">
    <mergeCell ref="E5:F5"/>
    <mergeCell ref="A5:A6"/>
    <mergeCell ref="B5:B6"/>
    <mergeCell ref="C5:C6"/>
    <mergeCell ref="D5:D6"/>
  </mergeCells>
  <printOptions/>
  <pageMargins left="0.32" right="0.24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25">
      <selection activeCell="A5" sqref="A5:A6"/>
    </sheetView>
  </sheetViews>
  <sheetFormatPr defaultColWidth="9.140625" defaultRowHeight="15"/>
  <cols>
    <col min="2" max="2" width="15.57421875" style="0" customWidth="1"/>
    <col min="4" max="4" width="44.421875" style="0" customWidth="1"/>
  </cols>
  <sheetData>
    <row r="1" ht="15" customHeight="1">
      <c r="C1" s="388"/>
    </row>
    <row r="2" ht="15" customHeight="1">
      <c r="C2" s="388"/>
    </row>
    <row r="3" ht="15" customHeight="1">
      <c r="C3" s="388"/>
    </row>
    <row r="4" ht="15" customHeight="1" thickBot="1">
      <c r="C4" s="388"/>
    </row>
    <row r="5" spans="1:6" ht="15" customHeight="1" thickBot="1">
      <c r="A5" s="581" t="s">
        <v>1</v>
      </c>
      <c r="B5" s="597" t="s">
        <v>2</v>
      </c>
      <c r="C5" s="599" t="s">
        <v>3</v>
      </c>
      <c r="D5" s="601" t="s">
        <v>4</v>
      </c>
      <c r="E5" s="603" t="s">
        <v>6</v>
      </c>
      <c r="F5" s="604"/>
    </row>
    <row r="6" spans="1:6" ht="15" customHeight="1" thickBot="1">
      <c r="A6" s="581"/>
      <c r="B6" s="598"/>
      <c r="C6" s="600"/>
      <c r="D6" s="602"/>
      <c r="E6" s="509" t="s">
        <v>13</v>
      </c>
      <c r="F6" s="410" t="s">
        <v>14</v>
      </c>
    </row>
    <row r="7" spans="1:6" ht="15" customHeight="1">
      <c r="A7" s="260" t="s">
        <v>175</v>
      </c>
      <c r="B7" s="348" t="s">
        <v>70</v>
      </c>
      <c r="C7" s="508">
        <v>1990</v>
      </c>
      <c r="D7" s="404" t="s">
        <v>67</v>
      </c>
      <c r="E7" s="405">
        <v>960</v>
      </c>
      <c r="F7" s="350">
        <f aca="true" t="shared" si="0" ref="F7:F38">IF(E7&lt;=400,0,IF(E7&lt;=750,(E7-400)/10,(E7-750)/5+35))</f>
        <v>77</v>
      </c>
    </row>
    <row r="8" spans="1:6" ht="15" customHeight="1">
      <c r="A8" s="263" t="s">
        <v>176</v>
      </c>
      <c r="B8" s="255" t="s">
        <v>29</v>
      </c>
      <c r="C8" s="256">
        <v>1991</v>
      </c>
      <c r="D8" s="397" t="s">
        <v>30</v>
      </c>
      <c r="E8" s="398">
        <v>950</v>
      </c>
      <c r="F8" s="351">
        <f t="shared" si="0"/>
        <v>75</v>
      </c>
    </row>
    <row r="9" spans="1:6" ht="15" customHeight="1">
      <c r="A9" s="263" t="s">
        <v>177</v>
      </c>
      <c r="B9" s="255" t="s">
        <v>23</v>
      </c>
      <c r="C9" s="256">
        <v>1990</v>
      </c>
      <c r="D9" s="397" t="s">
        <v>21</v>
      </c>
      <c r="E9" s="398">
        <v>930</v>
      </c>
      <c r="F9" s="351">
        <f t="shared" si="0"/>
        <v>71</v>
      </c>
    </row>
    <row r="10" spans="1:6" ht="15" customHeight="1">
      <c r="A10" s="263" t="s">
        <v>178</v>
      </c>
      <c r="B10" s="255" t="s">
        <v>47</v>
      </c>
      <c r="C10" s="256">
        <v>1989</v>
      </c>
      <c r="D10" s="397" t="s">
        <v>44</v>
      </c>
      <c r="E10" s="398">
        <v>920</v>
      </c>
      <c r="F10" s="351">
        <f t="shared" si="0"/>
        <v>69</v>
      </c>
    </row>
    <row r="11" spans="1:6" ht="15" customHeight="1">
      <c r="A11" s="263" t="s">
        <v>179</v>
      </c>
      <c r="B11" s="255" t="s">
        <v>27</v>
      </c>
      <c r="C11" s="256">
        <v>1989</v>
      </c>
      <c r="D11" s="397" t="s">
        <v>26</v>
      </c>
      <c r="E11" s="398">
        <v>900</v>
      </c>
      <c r="F11" s="351">
        <f t="shared" si="0"/>
        <v>65</v>
      </c>
    </row>
    <row r="12" spans="1:6" ht="15" customHeight="1">
      <c r="A12" s="263" t="s">
        <v>180</v>
      </c>
      <c r="B12" s="255" t="s">
        <v>34</v>
      </c>
      <c r="C12" s="256">
        <v>1989</v>
      </c>
      <c r="D12" s="397" t="s">
        <v>237</v>
      </c>
      <c r="E12" s="398">
        <v>900</v>
      </c>
      <c r="F12" s="351">
        <f t="shared" si="0"/>
        <v>65</v>
      </c>
    </row>
    <row r="13" spans="1:6" ht="15" customHeight="1">
      <c r="A13" s="263" t="s">
        <v>181</v>
      </c>
      <c r="B13" s="255" t="s">
        <v>41</v>
      </c>
      <c r="C13" s="256">
        <v>1990</v>
      </c>
      <c r="D13" s="397" t="s">
        <v>39</v>
      </c>
      <c r="E13" s="398">
        <v>900</v>
      </c>
      <c r="F13" s="351">
        <f t="shared" si="0"/>
        <v>65</v>
      </c>
    </row>
    <row r="14" spans="1:6" ht="15" customHeight="1">
      <c r="A14" s="263" t="s">
        <v>182</v>
      </c>
      <c r="B14" s="257" t="s">
        <v>63</v>
      </c>
      <c r="C14" s="357">
        <v>1990</v>
      </c>
      <c r="D14" s="397" t="s">
        <v>172</v>
      </c>
      <c r="E14" s="398">
        <v>900</v>
      </c>
      <c r="F14" s="351">
        <f t="shared" si="0"/>
        <v>65</v>
      </c>
    </row>
    <row r="15" spans="1:6" ht="15" customHeight="1">
      <c r="A15" s="263" t="s">
        <v>183</v>
      </c>
      <c r="B15" s="255" t="s">
        <v>57</v>
      </c>
      <c r="C15" s="256">
        <v>1993</v>
      </c>
      <c r="D15" s="397" t="s">
        <v>54</v>
      </c>
      <c r="E15" s="398">
        <v>880</v>
      </c>
      <c r="F15" s="351">
        <f t="shared" si="0"/>
        <v>61</v>
      </c>
    </row>
    <row r="16" spans="1:6" ht="15" customHeight="1">
      <c r="A16" s="263" t="s">
        <v>184</v>
      </c>
      <c r="B16" s="257" t="s">
        <v>71</v>
      </c>
      <c r="C16" s="402">
        <v>1991</v>
      </c>
      <c r="D16" s="397" t="s">
        <v>72</v>
      </c>
      <c r="E16" s="398">
        <v>880</v>
      </c>
      <c r="F16" s="351">
        <f t="shared" si="0"/>
        <v>61</v>
      </c>
    </row>
    <row r="17" spans="1:6" ht="15" customHeight="1">
      <c r="A17" s="263" t="s">
        <v>185</v>
      </c>
      <c r="B17" s="257" t="s">
        <v>81</v>
      </c>
      <c r="C17" s="402">
        <v>1990</v>
      </c>
      <c r="D17" s="401" t="s">
        <v>82</v>
      </c>
      <c r="E17" s="398">
        <v>880</v>
      </c>
      <c r="F17" s="351">
        <f t="shared" si="0"/>
        <v>61</v>
      </c>
    </row>
    <row r="18" spans="1:6" ht="15" customHeight="1">
      <c r="A18" s="263" t="s">
        <v>186</v>
      </c>
      <c r="B18" s="255" t="s">
        <v>15</v>
      </c>
      <c r="C18" s="256">
        <v>1989</v>
      </c>
      <c r="D18" s="397" t="s">
        <v>16</v>
      </c>
      <c r="E18" s="398">
        <v>870</v>
      </c>
      <c r="F18" s="351">
        <f t="shared" si="0"/>
        <v>59</v>
      </c>
    </row>
    <row r="19" spans="1:6" ht="15" customHeight="1">
      <c r="A19" s="263" t="s">
        <v>187</v>
      </c>
      <c r="B19" s="255" t="s">
        <v>40</v>
      </c>
      <c r="C19" s="256">
        <v>1991</v>
      </c>
      <c r="D19" s="397" t="s">
        <v>39</v>
      </c>
      <c r="E19" s="398">
        <v>860</v>
      </c>
      <c r="F19" s="351">
        <f t="shared" si="0"/>
        <v>57</v>
      </c>
    </row>
    <row r="20" spans="1:6" ht="15" customHeight="1">
      <c r="A20" s="263" t="s">
        <v>188</v>
      </c>
      <c r="B20" s="255" t="s">
        <v>53</v>
      </c>
      <c r="C20" s="256">
        <v>1990</v>
      </c>
      <c r="D20" s="397" t="s">
        <v>54</v>
      </c>
      <c r="E20" s="398">
        <v>860</v>
      </c>
      <c r="F20" s="351">
        <f t="shared" si="0"/>
        <v>57</v>
      </c>
    </row>
    <row r="21" spans="1:6" ht="15" customHeight="1">
      <c r="A21" s="263" t="s">
        <v>189</v>
      </c>
      <c r="B21" s="257" t="s">
        <v>62</v>
      </c>
      <c r="C21" s="402">
        <v>1990</v>
      </c>
      <c r="D21" s="397" t="s">
        <v>172</v>
      </c>
      <c r="E21" s="398">
        <v>860</v>
      </c>
      <c r="F21" s="351">
        <f t="shared" si="0"/>
        <v>57</v>
      </c>
    </row>
    <row r="22" spans="1:6" ht="15" customHeight="1">
      <c r="A22" s="263" t="s">
        <v>190</v>
      </c>
      <c r="B22" s="257" t="s">
        <v>68</v>
      </c>
      <c r="C22" s="402">
        <v>1991</v>
      </c>
      <c r="D22" s="397" t="s">
        <v>67</v>
      </c>
      <c r="E22" s="398">
        <v>860</v>
      </c>
      <c r="F22" s="351">
        <f t="shared" si="0"/>
        <v>57</v>
      </c>
    </row>
    <row r="23" spans="1:6" ht="15" customHeight="1">
      <c r="A23" s="263" t="s">
        <v>191</v>
      </c>
      <c r="B23" s="257" t="s">
        <v>80</v>
      </c>
      <c r="C23" s="402">
        <v>1990</v>
      </c>
      <c r="D23" s="401" t="s">
        <v>77</v>
      </c>
      <c r="E23" s="398">
        <v>860</v>
      </c>
      <c r="F23" s="351">
        <f t="shared" si="0"/>
        <v>57</v>
      </c>
    </row>
    <row r="24" spans="1:6" ht="15" customHeight="1">
      <c r="A24" s="263" t="s">
        <v>192</v>
      </c>
      <c r="B24" s="255" t="s">
        <v>50</v>
      </c>
      <c r="C24" s="256">
        <v>1991</v>
      </c>
      <c r="D24" s="397" t="s">
        <v>49</v>
      </c>
      <c r="E24" s="398">
        <v>850</v>
      </c>
      <c r="F24" s="351">
        <f t="shared" si="0"/>
        <v>55</v>
      </c>
    </row>
    <row r="25" spans="1:6" ht="15" customHeight="1">
      <c r="A25" s="263" t="s">
        <v>193</v>
      </c>
      <c r="B25" s="358" t="s">
        <v>73</v>
      </c>
      <c r="C25" s="399">
        <v>1989</v>
      </c>
      <c r="D25" s="397" t="s">
        <v>72</v>
      </c>
      <c r="E25" s="398">
        <v>850</v>
      </c>
      <c r="F25" s="351">
        <f t="shared" si="0"/>
        <v>55</v>
      </c>
    </row>
    <row r="26" spans="1:6" ht="15" customHeight="1">
      <c r="A26" s="263" t="s">
        <v>194</v>
      </c>
      <c r="B26" s="358" t="s">
        <v>86</v>
      </c>
      <c r="C26" s="402">
        <v>1991</v>
      </c>
      <c r="D26" s="257" t="s">
        <v>223</v>
      </c>
      <c r="E26" s="398">
        <v>850</v>
      </c>
      <c r="F26" s="351">
        <f t="shared" si="0"/>
        <v>55</v>
      </c>
    </row>
    <row r="27" spans="1:6" ht="15" customHeight="1">
      <c r="A27" s="263" t="s">
        <v>195</v>
      </c>
      <c r="B27" s="255" t="s">
        <v>45</v>
      </c>
      <c r="C27" s="256">
        <v>1991</v>
      </c>
      <c r="D27" s="397" t="s">
        <v>44</v>
      </c>
      <c r="E27" s="398">
        <v>840</v>
      </c>
      <c r="F27" s="351">
        <f t="shared" si="0"/>
        <v>53</v>
      </c>
    </row>
    <row r="28" spans="1:6" ht="15" customHeight="1">
      <c r="A28" s="263" t="s">
        <v>196</v>
      </c>
      <c r="B28" s="259" t="s">
        <v>60</v>
      </c>
      <c r="C28" s="357">
        <v>1989</v>
      </c>
      <c r="D28" s="397" t="s">
        <v>59</v>
      </c>
      <c r="E28" s="398">
        <v>840</v>
      </c>
      <c r="F28" s="351">
        <f t="shared" si="0"/>
        <v>53</v>
      </c>
    </row>
    <row r="29" spans="1:6" ht="15" customHeight="1">
      <c r="A29" s="263" t="s">
        <v>197</v>
      </c>
      <c r="B29" s="358" t="s">
        <v>88</v>
      </c>
      <c r="C29" s="402">
        <v>1989</v>
      </c>
      <c r="D29" s="257" t="s">
        <v>223</v>
      </c>
      <c r="E29" s="398">
        <v>840</v>
      </c>
      <c r="F29" s="351">
        <f t="shared" si="0"/>
        <v>53</v>
      </c>
    </row>
    <row r="30" spans="1:6" ht="15" customHeight="1">
      <c r="A30" s="263" t="s">
        <v>198</v>
      </c>
      <c r="B30" s="255" t="s">
        <v>18</v>
      </c>
      <c r="C30" s="256">
        <v>1990</v>
      </c>
      <c r="D30" s="397" t="s">
        <v>16</v>
      </c>
      <c r="E30" s="398">
        <v>830</v>
      </c>
      <c r="F30" s="351">
        <f t="shared" si="0"/>
        <v>51</v>
      </c>
    </row>
    <row r="31" spans="1:6" ht="15" customHeight="1">
      <c r="A31" s="263" t="s">
        <v>199</v>
      </c>
      <c r="B31" s="255" t="s">
        <v>33</v>
      </c>
      <c r="C31" s="256">
        <v>1991</v>
      </c>
      <c r="D31" s="397" t="s">
        <v>30</v>
      </c>
      <c r="E31" s="398">
        <v>830</v>
      </c>
      <c r="F31" s="351">
        <f t="shared" si="0"/>
        <v>51</v>
      </c>
    </row>
    <row r="32" spans="1:6" ht="15" customHeight="1">
      <c r="A32" s="263" t="s">
        <v>200</v>
      </c>
      <c r="B32" s="255" t="s">
        <v>43</v>
      </c>
      <c r="C32" s="256">
        <v>1991</v>
      </c>
      <c r="D32" s="397" t="s">
        <v>44</v>
      </c>
      <c r="E32" s="398">
        <v>830</v>
      </c>
      <c r="F32" s="351">
        <f t="shared" si="0"/>
        <v>51</v>
      </c>
    </row>
    <row r="33" spans="1:6" ht="15" customHeight="1">
      <c r="A33" s="263" t="s">
        <v>201</v>
      </c>
      <c r="B33" s="255" t="s">
        <v>46</v>
      </c>
      <c r="C33" s="256">
        <v>1991</v>
      </c>
      <c r="D33" s="397" t="s">
        <v>44</v>
      </c>
      <c r="E33" s="398">
        <v>830</v>
      </c>
      <c r="F33" s="351">
        <f t="shared" si="0"/>
        <v>51</v>
      </c>
    </row>
    <row r="34" spans="1:6" ht="15" customHeight="1">
      <c r="A34" s="263" t="s">
        <v>202</v>
      </c>
      <c r="B34" s="259" t="s">
        <v>65</v>
      </c>
      <c r="C34" s="357">
        <v>1991</v>
      </c>
      <c r="D34" s="397" t="s">
        <v>172</v>
      </c>
      <c r="E34" s="398">
        <v>830</v>
      </c>
      <c r="F34" s="351">
        <f t="shared" si="0"/>
        <v>51</v>
      </c>
    </row>
    <row r="35" spans="1:6" ht="15" customHeight="1">
      <c r="A35" s="263" t="s">
        <v>203</v>
      </c>
      <c r="B35" s="358" t="s">
        <v>74</v>
      </c>
      <c r="C35" s="399">
        <v>1989</v>
      </c>
      <c r="D35" s="397" t="s">
        <v>72</v>
      </c>
      <c r="E35" s="398">
        <v>830</v>
      </c>
      <c r="F35" s="351">
        <f t="shared" si="0"/>
        <v>51</v>
      </c>
    </row>
    <row r="36" spans="1:6" ht="15" customHeight="1">
      <c r="A36" s="263" t="s">
        <v>204</v>
      </c>
      <c r="B36" s="358" t="s">
        <v>84</v>
      </c>
      <c r="C36" s="399">
        <v>1991</v>
      </c>
      <c r="D36" s="401" t="s">
        <v>82</v>
      </c>
      <c r="E36" s="398">
        <v>830</v>
      </c>
      <c r="F36" s="351">
        <f t="shared" si="0"/>
        <v>51</v>
      </c>
    </row>
    <row r="37" spans="1:6" ht="15" customHeight="1">
      <c r="A37" s="263" t="s">
        <v>205</v>
      </c>
      <c r="B37" s="259" t="s">
        <v>64</v>
      </c>
      <c r="C37" s="400">
        <v>1990</v>
      </c>
      <c r="D37" s="397" t="s">
        <v>172</v>
      </c>
      <c r="E37" s="398">
        <v>820</v>
      </c>
      <c r="F37" s="351">
        <f t="shared" si="0"/>
        <v>49</v>
      </c>
    </row>
    <row r="38" spans="1:6" ht="15" customHeight="1">
      <c r="A38" s="263" t="s">
        <v>206</v>
      </c>
      <c r="B38" s="255" t="s">
        <v>55</v>
      </c>
      <c r="C38" s="256">
        <v>1992</v>
      </c>
      <c r="D38" s="397" t="s">
        <v>54</v>
      </c>
      <c r="E38" s="398">
        <v>810</v>
      </c>
      <c r="F38" s="351">
        <f t="shared" si="0"/>
        <v>47</v>
      </c>
    </row>
    <row r="39" spans="1:6" ht="15" customHeight="1">
      <c r="A39" s="263" t="s">
        <v>207</v>
      </c>
      <c r="B39" s="358" t="s">
        <v>79</v>
      </c>
      <c r="C39" s="399">
        <v>1990</v>
      </c>
      <c r="D39" s="401" t="s">
        <v>77</v>
      </c>
      <c r="E39" s="398">
        <v>810</v>
      </c>
      <c r="F39" s="351">
        <f aca="true" t="shared" si="1" ref="F39:F66">IF(E39&lt;=400,0,IF(E39&lt;=750,(E39-400)/10,(E39-750)/5+35))</f>
        <v>47</v>
      </c>
    </row>
    <row r="40" spans="1:6" ht="15" customHeight="1">
      <c r="A40" s="263" t="s">
        <v>208</v>
      </c>
      <c r="B40" s="255" t="s">
        <v>28</v>
      </c>
      <c r="C40" s="256">
        <v>1989</v>
      </c>
      <c r="D40" s="397" t="s">
        <v>26</v>
      </c>
      <c r="E40" s="398">
        <v>800</v>
      </c>
      <c r="F40" s="351">
        <f t="shared" si="1"/>
        <v>45</v>
      </c>
    </row>
    <row r="41" spans="1:6" ht="15" customHeight="1">
      <c r="A41" s="263" t="s">
        <v>209</v>
      </c>
      <c r="B41" s="255" t="s">
        <v>51</v>
      </c>
      <c r="C41" s="256">
        <v>1989</v>
      </c>
      <c r="D41" s="397" t="s">
        <v>49</v>
      </c>
      <c r="E41" s="398">
        <v>800</v>
      </c>
      <c r="F41" s="351">
        <f t="shared" si="1"/>
        <v>45</v>
      </c>
    </row>
    <row r="42" spans="1:6" ht="15" customHeight="1">
      <c r="A42" s="263" t="s">
        <v>210</v>
      </c>
      <c r="B42" s="255" t="s">
        <v>56</v>
      </c>
      <c r="C42" s="256">
        <v>1991</v>
      </c>
      <c r="D42" s="397" t="s">
        <v>54</v>
      </c>
      <c r="E42" s="398">
        <v>800</v>
      </c>
      <c r="F42" s="351">
        <f t="shared" si="1"/>
        <v>45</v>
      </c>
    </row>
    <row r="43" spans="1:6" ht="15" customHeight="1">
      <c r="A43" s="263" t="s">
        <v>211</v>
      </c>
      <c r="B43" s="257" t="s">
        <v>58</v>
      </c>
      <c r="C43" s="402">
        <v>1989</v>
      </c>
      <c r="D43" s="397" t="s">
        <v>59</v>
      </c>
      <c r="E43" s="398">
        <v>800</v>
      </c>
      <c r="F43" s="351">
        <f t="shared" si="1"/>
        <v>45</v>
      </c>
    </row>
    <row r="44" spans="1:6" ht="15" customHeight="1">
      <c r="A44" s="263" t="s">
        <v>212</v>
      </c>
      <c r="B44" s="257" t="s">
        <v>76</v>
      </c>
      <c r="C44" s="402">
        <v>1990</v>
      </c>
      <c r="D44" s="401" t="s">
        <v>77</v>
      </c>
      <c r="E44" s="398">
        <v>800</v>
      </c>
      <c r="F44" s="351">
        <f t="shared" si="1"/>
        <v>45</v>
      </c>
    </row>
    <row r="45" spans="1:6" ht="15" customHeight="1">
      <c r="A45" s="263" t="s">
        <v>213</v>
      </c>
      <c r="B45" s="257" t="s">
        <v>85</v>
      </c>
      <c r="C45" s="402">
        <v>1989</v>
      </c>
      <c r="D45" s="401" t="s">
        <v>82</v>
      </c>
      <c r="E45" s="398">
        <v>800</v>
      </c>
      <c r="F45" s="351">
        <f t="shared" si="1"/>
        <v>45</v>
      </c>
    </row>
    <row r="46" spans="1:6" ht="15" customHeight="1">
      <c r="A46" s="263" t="s">
        <v>214</v>
      </c>
      <c r="B46" s="255" t="s">
        <v>19</v>
      </c>
      <c r="C46" s="256">
        <v>1991</v>
      </c>
      <c r="D46" s="397" t="s">
        <v>16</v>
      </c>
      <c r="E46" s="398">
        <v>790</v>
      </c>
      <c r="F46" s="351">
        <f t="shared" si="1"/>
        <v>43</v>
      </c>
    </row>
    <row r="47" spans="1:6" ht="15" customHeight="1">
      <c r="A47" s="263" t="s">
        <v>215</v>
      </c>
      <c r="B47" s="255" t="s">
        <v>48</v>
      </c>
      <c r="C47" s="256">
        <v>1992</v>
      </c>
      <c r="D47" s="397" t="s">
        <v>49</v>
      </c>
      <c r="E47" s="398">
        <v>790</v>
      </c>
      <c r="F47" s="351">
        <f t="shared" si="1"/>
        <v>43</v>
      </c>
    </row>
    <row r="48" spans="1:6" ht="15" customHeight="1">
      <c r="A48" s="263" t="s">
        <v>216</v>
      </c>
      <c r="B48" s="257" t="s">
        <v>69</v>
      </c>
      <c r="C48" s="402">
        <v>1990</v>
      </c>
      <c r="D48" s="397" t="s">
        <v>67</v>
      </c>
      <c r="E48" s="398">
        <v>790</v>
      </c>
      <c r="F48" s="351">
        <f t="shared" si="1"/>
        <v>43</v>
      </c>
    </row>
    <row r="49" spans="1:6" ht="15" customHeight="1">
      <c r="A49" s="263" t="s">
        <v>217</v>
      </c>
      <c r="B49" s="255" t="s">
        <v>78</v>
      </c>
      <c r="C49" s="256">
        <v>1989</v>
      </c>
      <c r="D49" s="401" t="s">
        <v>77</v>
      </c>
      <c r="E49" s="398">
        <v>780</v>
      </c>
      <c r="F49" s="351">
        <f t="shared" si="1"/>
        <v>41</v>
      </c>
    </row>
    <row r="50" spans="1:6" ht="15" customHeight="1">
      <c r="A50" s="263" t="s">
        <v>218</v>
      </c>
      <c r="B50" s="358" t="s">
        <v>83</v>
      </c>
      <c r="C50" s="399">
        <v>1989</v>
      </c>
      <c r="D50" s="401" t="s">
        <v>82</v>
      </c>
      <c r="E50" s="398">
        <v>780</v>
      </c>
      <c r="F50" s="351">
        <f t="shared" si="1"/>
        <v>41</v>
      </c>
    </row>
    <row r="51" spans="1:6" ht="15" customHeight="1">
      <c r="A51" s="263" t="s">
        <v>219</v>
      </c>
      <c r="B51" s="255" t="s">
        <v>25</v>
      </c>
      <c r="C51" s="256">
        <v>1990</v>
      </c>
      <c r="D51" s="397" t="s">
        <v>26</v>
      </c>
      <c r="E51" s="398">
        <v>770</v>
      </c>
      <c r="F51" s="351">
        <f t="shared" si="1"/>
        <v>39</v>
      </c>
    </row>
    <row r="52" spans="1:6" ht="15" customHeight="1">
      <c r="A52" s="263" t="s">
        <v>220</v>
      </c>
      <c r="B52" s="255" t="s">
        <v>37</v>
      </c>
      <c r="C52" s="256">
        <v>1989</v>
      </c>
      <c r="D52" s="397" t="s">
        <v>237</v>
      </c>
      <c r="E52" s="398">
        <v>770</v>
      </c>
      <c r="F52" s="351">
        <f t="shared" si="1"/>
        <v>39</v>
      </c>
    </row>
    <row r="53" spans="1:6" ht="15" customHeight="1">
      <c r="A53" s="263" t="s">
        <v>221</v>
      </c>
      <c r="B53" s="257" t="s">
        <v>66</v>
      </c>
      <c r="C53" s="402">
        <v>1992</v>
      </c>
      <c r="D53" s="397" t="s">
        <v>67</v>
      </c>
      <c r="E53" s="398">
        <v>770</v>
      </c>
      <c r="F53" s="351">
        <f t="shared" si="1"/>
        <v>39</v>
      </c>
    </row>
    <row r="54" spans="1:6" ht="15" customHeight="1">
      <c r="A54" s="263" t="s">
        <v>222</v>
      </c>
      <c r="B54" s="257" t="s">
        <v>75</v>
      </c>
      <c r="C54" s="402">
        <v>1990</v>
      </c>
      <c r="D54" s="397" t="s">
        <v>72</v>
      </c>
      <c r="E54" s="398">
        <v>770</v>
      </c>
      <c r="F54" s="351">
        <f t="shared" si="1"/>
        <v>39</v>
      </c>
    </row>
    <row r="55" spans="1:6" ht="15" customHeight="1">
      <c r="A55" s="263" t="s">
        <v>225</v>
      </c>
      <c r="B55" s="255" t="s">
        <v>32</v>
      </c>
      <c r="C55" s="256">
        <v>1990</v>
      </c>
      <c r="D55" s="397" t="s">
        <v>30</v>
      </c>
      <c r="E55" s="398">
        <v>760</v>
      </c>
      <c r="F55" s="351">
        <f t="shared" si="1"/>
        <v>37</v>
      </c>
    </row>
    <row r="56" spans="1:6" ht="15" customHeight="1">
      <c r="A56" s="263" t="s">
        <v>226</v>
      </c>
      <c r="B56" s="259" t="s">
        <v>36</v>
      </c>
      <c r="C56" s="256">
        <v>1991</v>
      </c>
      <c r="D56" s="397" t="s">
        <v>237</v>
      </c>
      <c r="E56" s="398">
        <v>760</v>
      </c>
      <c r="F56" s="351">
        <f t="shared" si="1"/>
        <v>37</v>
      </c>
    </row>
    <row r="57" spans="1:6" ht="15" customHeight="1">
      <c r="A57" s="263" t="s">
        <v>227</v>
      </c>
      <c r="B57" s="255" t="s">
        <v>38</v>
      </c>
      <c r="C57" s="256">
        <v>1993</v>
      </c>
      <c r="D57" s="397" t="s">
        <v>39</v>
      </c>
      <c r="E57" s="398">
        <v>760</v>
      </c>
      <c r="F57" s="351">
        <f t="shared" si="1"/>
        <v>37</v>
      </c>
    </row>
    <row r="58" spans="1:6" ht="15" customHeight="1">
      <c r="A58" s="263" t="s">
        <v>228</v>
      </c>
      <c r="B58" s="255" t="s">
        <v>31</v>
      </c>
      <c r="C58" s="256">
        <v>1990</v>
      </c>
      <c r="D58" s="397" t="s">
        <v>30</v>
      </c>
      <c r="E58" s="398">
        <v>750</v>
      </c>
      <c r="F58" s="351">
        <f t="shared" si="1"/>
        <v>35</v>
      </c>
    </row>
    <row r="59" spans="1:6" ht="15" customHeight="1">
      <c r="A59" s="263" t="s">
        <v>229</v>
      </c>
      <c r="B59" s="259" t="s">
        <v>61</v>
      </c>
      <c r="C59" s="357">
        <v>1991</v>
      </c>
      <c r="D59" s="397" t="s">
        <v>59</v>
      </c>
      <c r="E59" s="398">
        <v>750</v>
      </c>
      <c r="F59" s="351">
        <f t="shared" si="1"/>
        <v>35</v>
      </c>
    </row>
    <row r="60" spans="1:6" ht="15" customHeight="1">
      <c r="A60" s="263" t="s">
        <v>230</v>
      </c>
      <c r="B60" s="358" t="s">
        <v>87</v>
      </c>
      <c r="C60" s="402">
        <v>1991</v>
      </c>
      <c r="D60" s="257" t="s">
        <v>223</v>
      </c>
      <c r="E60" s="398">
        <v>750</v>
      </c>
      <c r="F60" s="351">
        <f t="shared" si="1"/>
        <v>35</v>
      </c>
    </row>
    <row r="61" spans="1:6" ht="15" customHeight="1">
      <c r="A61" s="263" t="s">
        <v>231</v>
      </c>
      <c r="B61" s="255" t="s">
        <v>17</v>
      </c>
      <c r="C61" s="256">
        <v>1992</v>
      </c>
      <c r="D61" s="397" t="s">
        <v>16</v>
      </c>
      <c r="E61" s="398">
        <v>740</v>
      </c>
      <c r="F61" s="351">
        <f t="shared" si="1"/>
        <v>34</v>
      </c>
    </row>
    <row r="62" spans="1:6" ht="15" customHeight="1">
      <c r="A62" s="263" t="s">
        <v>232</v>
      </c>
      <c r="B62" s="358" t="s">
        <v>224</v>
      </c>
      <c r="C62" s="402">
        <v>1989</v>
      </c>
      <c r="D62" s="257" t="s">
        <v>223</v>
      </c>
      <c r="E62" s="398">
        <v>740</v>
      </c>
      <c r="F62" s="351">
        <f t="shared" si="1"/>
        <v>34</v>
      </c>
    </row>
    <row r="63" spans="1:6" ht="15" customHeight="1">
      <c r="A63" s="263" t="s">
        <v>233</v>
      </c>
      <c r="B63" s="255" t="s">
        <v>42</v>
      </c>
      <c r="C63" s="256">
        <v>1992</v>
      </c>
      <c r="D63" s="397" t="s">
        <v>39</v>
      </c>
      <c r="E63" s="398">
        <v>720</v>
      </c>
      <c r="F63" s="351">
        <f t="shared" si="1"/>
        <v>32</v>
      </c>
    </row>
    <row r="64" spans="1:6" ht="15" customHeight="1">
      <c r="A64" s="263" t="s">
        <v>234</v>
      </c>
      <c r="B64" s="255" t="s">
        <v>22</v>
      </c>
      <c r="C64" s="256">
        <v>1990</v>
      </c>
      <c r="D64" s="397" t="s">
        <v>21</v>
      </c>
      <c r="E64" s="398">
        <v>710</v>
      </c>
      <c r="F64" s="351">
        <f t="shared" si="1"/>
        <v>31</v>
      </c>
    </row>
    <row r="65" spans="1:6" ht="15" customHeight="1">
      <c r="A65" s="263" t="s">
        <v>235</v>
      </c>
      <c r="B65" s="255" t="s">
        <v>52</v>
      </c>
      <c r="C65" s="256">
        <v>1990</v>
      </c>
      <c r="D65" s="397" t="s">
        <v>49</v>
      </c>
      <c r="E65" s="398">
        <v>700</v>
      </c>
      <c r="F65" s="351">
        <f t="shared" si="1"/>
        <v>30</v>
      </c>
    </row>
    <row r="66" spans="1:6" ht="15" customHeight="1" thickBot="1">
      <c r="A66" s="265" t="s">
        <v>236</v>
      </c>
      <c r="B66" s="266" t="s">
        <v>20</v>
      </c>
      <c r="C66" s="267">
        <v>1989</v>
      </c>
      <c r="D66" s="407" t="s">
        <v>21</v>
      </c>
      <c r="E66" s="408">
        <v>650</v>
      </c>
      <c r="F66" s="354">
        <f t="shared" si="1"/>
        <v>25</v>
      </c>
    </row>
    <row r="67" spans="2:6" ht="15" customHeight="1">
      <c r="B67" s="108"/>
      <c r="C67" s="106"/>
      <c r="D67" s="385"/>
      <c r="E67" s="387"/>
      <c r="F67" s="342"/>
    </row>
    <row r="68" spans="2:6" ht="15" customHeight="1">
      <c r="B68" s="108"/>
      <c r="C68" s="106"/>
      <c r="D68" s="385"/>
      <c r="E68" s="387"/>
      <c r="F68" s="342"/>
    </row>
    <row r="69" spans="2:6" ht="15" customHeight="1">
      <c r="B69" s="108"/>
      <c r="C69" s="106"/>
      <c r="D69" s="385"/>
      <c r="E69" s="387"/>
      <c r="F69" s="342"/>
    </row>
    <row r="70" spans="2:6" ht="15" customHeight="1">
      <c r="B70" s="126"/>
      <c r="C70" s="343"/>
      <c r="D70" s="385"/>
      <c r="E70" s="387"/>
      <c r="F70" s="342"/>
    </row>
    <row r="71" spans="2:6" ht="15" customHeight="1">
      <c r="B71" s="30"/>
      <c r="C71" s="30"/>
      <c r="D71" s="30"/>
      <c r="E71" s="30"/>
      <c r="F71" s="30"/>
    </row>
    <row r="72" spans="2:6" ht="15" customHeight="1">
      <c r="B72" s="30"/>
      <c r="C72" s="30"/>
      <c r="D72" s="30"/>
      <c r="E72" s="30"/>
      <c r="F72" s="30"/>
    </row>
    <row r="73" spans="2:6" ht="15" customHeight="1">
      <c r="B73" s="30"/>
      <c r="C73" s="30"/>
      <c r="D73" s="30"/>
      <c r="E73" s="30"/>
      <c r="F73" s="30"/>
    </row>
    <row r="74" spans="2:6" ht="15" customHeight="1">
      <c r="B74" s="30"/>
      <c r="C74" s="30"/>
      <c r="D74" s="30"/>
      <c r="E74" s="30"/>
      <c r="F74" s="30"/>
    </row>
    <row r="75" spans="2:6" ht="15" customHeight="1">
      <c r="B75" s="30"/>
      <c r="C75" s="30"/>
      <c r="D75" s="30"/>
      <c r="E75" s="30"/>
      <c r="F75" s="30"/>
    </row>
    <row r="76" spans="2:6" ht="15" customHeight="1">
      <c r="B76" s="30"/>
      <c r="C76" s="30"/>
      <c r="D76" s="30"/>
      <c r="E76" s="30"/>
      <c r="F76" s="30"/>
    </row>
    <row r="77" spans="2:6" ht="15" customHeight="1">
      <c r="B77" s="30"/>
      <c r="C77" s="30"/>
      <c r="D77" s="30"/>
      <c r="E77" s="30"/>
      <c r="F77" s="30"/>
    </row>
    <row r="78" spans="2:6" ht="15" customHeight="1">
      <c r="B78" s="30"/>
      <c r="C78" s="30"/>
      <c r="D78" s="30"/>
      <c r="E78" s="30"/>
      <c r="F78" s="30"/>
    </row>
    <row r="79" spans="2:6" ht="15" customHeight="1">
      <c r="B79" s="30"/>
      <c r="C79" s="30"/>
      <c r="D79" s="30"/>
      <c r="E79" s="30"/>
      <c r="F79" s="30"/>
    </row>
    <row r="80" spans="2:6" ht="15" customHeight="1">
      <c r="B80" s="30"/>
      <c r="C80" s="30"/>
      <c r="D80" s="30"/>
      <c r="E80" s="30"/>
      <c r="F80" s="30"/>
    </row>
    <row r="81" spans="2:6" ht="15" customHeight="1">
      <c r="B81" s="30"/>
      <c r="C81" s="30"/>
      <c r="D81" s="30"/>
      <c r="E81" s="30"/>
      <c r="F81" s="30"/>
    </row>
    <row r="82" spans="2:6" ht="15" customHeight="1">
      <c r="B82" s="30"/>
      <c r="C82" s="30"/>
      <c r="D82" s="30"/>
      <c r="E82" s="30"/>
      <c r="F82" s="30"/>
    </row>
    <row r="83" spans="2:6" ht="15" customHeight="1">
      <c r="B83" s="30"/>
      <c r="C83" s="30"/>
      <c r="D83" s="30"/>
      <c r="E83" s="30"/>
      <c r="F83" s="30"/>
    </row>
    <row r="84" spans="2:6" ht="15" customHeight="1">
      <c r="B84" s="30"/>
      <c r="C84" s="30"/>
      <c r="D84" s="30"/>
      <c r="E84" s="30"/>
      <c r="F84" s="30"/>
    </row>
    <row r="85" spans="2:6" ht="15" customHeight="1">
      <c r="B85" s="30"/>
      <c r="C85" s="30"/>
      <c r="D85" s="30"/>
      <c r="E85" s="30"/>
      <c r="F85" s="30"/>
    </row>
    <row r="86" spans="2:6" ht="15" customHeight="1">
      <c r="B86" s="30"/>
      <c r="C86" s="30"/>
      <c r="D86" s="30"/>
      <c r="E86" s="30"/>
      <c r="F86" s="30"/>
    </row>
    <row r="87" spans="2:6" ht="15" customHeight="1">
      <c r="B87" s="30"/>
      <c r="C87" s="30"/>
      <c r="D87" s="30"/>
      <c r="E87" s="30"/>
      <c r="F87" s="30"/>
    </row>
    <row r="88" spans="2:6" ht="15" customHeight="1">
      <c r="B88" s="30"/>
      <c r="C88" s="30"/>
      <c r="D88" s="30"/>
      <c r="E88" s="30"/>
      <c r="F88" s="30"/>
    </row>
    <row r="89" spans="2:6" ht="15" customHeight="1">
      <c r="B89" s="30"/>
      <c r="C89" s="30"/>
      <c r="D89" s="30"/>
      <c r="E89" s="30"/>
      <c r="F89" s="30"/>
    </row>
    <row r="90" spans="2:6" ht="15" customHeight="1">
      <c r="B90" s="30"/>
      <c r="C90" s="30"/>
      <c r="D90" s="30"/>
      <c r="E90" s="30"/>
      <c r="F90" s="30"/>
    </row>
    <row r="91" spans="2:6" ht="15" customHeight="1">
      <c r="B91" s="30"/>
      <c r="C91" s="30"/>
      <c r="D91" s="30"/>
      <c r="E91" s="30"/>
      <c r="F91" s="30"/>
    </row>
    <row r="92" spans="2:6" ht="15" customHeight="1">
      <c r="B92" s="30"/>
      <c r="C92" s="30"/>
      <c r="D92" s="30"/>
      <c r="E92" s="30"/>
      <c r="F92" s="30"/>
    </row>
    <row r="93" spans="2:6" ht="15" customHeight="1">
      <c r="B93" s="30"/>
      <c r="C93" s="30"/>
      <c r="D93" s="30"/>
      <c r="E93" s="30"/>
      <c r="F93" s="30"/>
    </row>
    <row r="94" spans="2:6" ht="15" customHeight="1">
      <c r="B94" s="30"/>
      <c r="C94" s="30"/>
      <c r="D94" s="30"/>
      <c r="E94" s="30"/>
      <c r="F94" s="30"/>
    </row>
    <row r="95" spans="2:6" ht="15" customHeight="1">
      <c r="B95" s="30"/>
      <c r="C95" s="30"/>
      <c r="D95" s="30"/>
      <c r="E95" s="30"/>
      <c r="F95" s="30"/>
    </row>
    <row r="96" spans="2:6" ht="15" customHeight="1">
      <c r="B96" s="30"/>
      <c r="C96" s="30"/>
      <c r="D96" s="30"/>
      <c r="E96" s="30"/>
      <c r="F96" s="30"/>
    </row>
    <row r="97" spans="2:6" ht="15" customHeight="1">
      <c r="B97" s="30"/>
      <c r="C97" s="30"/>
      <c r="D97" s="30"/>
      <c r="E97" s="30"/>
      <c r="F97" s="30"/>
    </row>
    <row r="98" spans="2:6" ht="15" customHeight="1">
      <c r="B98" s="30"/>
      <c r="C98" s="30"/>
      <c r="D98" s="30"/>
      <c r="E98" s="30"/>
      <c r="F98" s="30"/>
    </row>
    <row r="99" spans="2:6" ht="15" customHeight="1">
      <c r="B99" s="30"/>
      <c r="C99" s="30"/>
      <c r="D99" s="30"/>
      <c r="E99" s="30"/>
      <c r="F99" s="30"/>
    </row>
    <row r="100" spans="2:6" ht="15" customHeight="1">
      <c r="B100" s="30"/>
      <c r="C100" s="30"/>
      <c r="D100" s="30"/>
      <c r="E100" s="30"/>
      <c r="F100" s="30"/>
    </row>
    <row r="101" spans="2:6" ht="15" customHeight="1">
      <c r="B101" s="30"/>
      <c r="C101" s="30"/>
      <c r="D101" s="30"/>
      <c r="E101" s="30"/>
      <c r="F101" s="30"/>
    </row>
    <row r="102" spans="2:6" ht="15" customHeight="1">
      <c r="B102" s="30"/>
      <c r="C102" s="30"/>
      <c r="D102" s="30"/>
      <c r="E102" s="30"/>
      <c r="F102" s="30"/>
    </row>
    <row r="103" spans="2:6" ht="15" customHeight="1">
      <c r="B103" s="30"/>
      <c r="C103" s="30"/>
      <c r="D103" s="30"/>
      <c r="E103" s="30"/>
      <c r="F103" s="30"/>
    </row>
    <row r="104" spans="2:6" ht="15" customHeight="1">
      <c r="B104" s="30"/>
      <c r="C104" s="30"/>
      <c r="D104" s="30"/>
      <c r="E104" s="30"/>
      <c r="F104" s="30"/>
    </row>
    <row r="105" spans="2:6" ht="15" customHeight="1">
      <c r="B105" s="30"/>
      <c r="C105" s="30"/>
      <c r="D105" s="30"/>
      <c r="E105" s="30"/>
      <c r="F105" s="30"/>
    </row>
    <row r="106" spans="2:6" ht="15" customHeight="1">
      <c r="B106" s="30"/>
      <c r="C106" s="30"/>
      <c r="D106" s="30"/>
      <c r="E106" s="30"/>
      <c r="F106" s="30"/>
    </row>
    <row r="107" spans="2:6" ht="15" customHeight="1">
      <c r="B107" s="30"/>
      <c r="C107" s="30"/>
      <c r="D107" s="30"/>
      <c r="E107" s="30"/>
      <c r="F107" s="30"/>
    </row>
    <row r="108" spans="2:6" ht="15" customHeight="1">
      <c r="B108" s="30"/>
      <c r="C108" s="30"/>
      <c r="D108" s="30"/>
      <c r="E108" s="30"/>
      <c r="F108" s="30"/>
    </row>
    <row r="109" spans="2:6" ht="15" customHeight="1">
      <c r="B109" s="30"/>
      <c r="C109" s="30"/>
      <c r="D109" s="30"/>
      <c r="E109" s="30"/>
      <c r="F109" s="30"/>
    </row>
    <row r="110" spans="2:6" ht="15" customHeight="1">
      <c r="B110" s="30"/>
      <c r="C110" s="30"/>
      <c r="D110" s="30"/>
      <c r="E110" s="30"/>
      <c r="F110" s="30"/>
    </row>
    <row r="111" spans="2:6" ht="15" customHeight="1">
      <c r="B111" s="30"/>
      <c r="C111" s="30"/>
      <c r="D111" s="30"/>
      <c r="E111" s="30"/>
      <c r="F111" s="30"/>
    </row>
    <row r="112" spans="2:6" ht="15" customHeight="1">
      <c r="B112" s="30"/>
      <c r="C112" s="30"/>
      <c r="D112" s="30"/>
      <c r="E112" s="30"/>
      <c r="F112" s="30"/>
    </row>
    <row r="113" spans="2:6" ht="15" customHeight="1">
      <c r="B113" s="30"/>
      <c r="C113" s="30"/>
      <c r="D113" s="30"/>
      <c r="E113" s="30"/>
      <c r="F113" s="30"/>
    </row>
    <row r="114" spans="2:6" ht="15" customHeight="1">
      <c r="B114" s="30"/>
      <c r="C114" s="30"/>
      <c r="D114" s="30"/>
      <c r="E114" s="30"/>
      <c r="F114" s="30"/>
    </row>
    <row r="115" spans="2:6" ht="15" customHeight="1">
      <c r="B115" s="30"/>
      <c r="C115" s="30"/>
      <c r="D115" s="30"/>
      <c r="E115" s="30"/>
      <c r="F115" s="30"/>
    </row>
    <row r="116" spans="2:6" ht="15" customHeight="1">
      <c r="B116" s="30"/>
      <c r="C116" s="30"/>
      <c r="D116" s="30"/>
      <c r="E116" s="30"/>
      <c r="F116" s="30"/>
    </row>
    <row r="117" spans="2:6" ht="15" customHeight="1">
      <c r="B117" s="30"/>
      <c r="C117" s="30"/>
      <c r="D117" s="30"/>
      <c r="E117" s="30"/>
      <c r="F117" s="30"/>
    </row>
    <row r="118" spans="2:6" ht="15" customHeight="1">
      <c r="B118" s="30"/>
      <c r="C118" s="30"/>
      <c r="D118" s="30"/>
      <c r="E118" s="30"/>
      <c r="F118" s="30"/>
    </row>
    <row r="119" spans="2:6" ht="15" customHeight="1">
      <c r="B119" s="30"/>
      <c r="C119" s="30"/>
      <c r="D119" s="30"/>
      <c r="E119" s="30"/>
      <c r="F119" s="30"/>
    </row>
    <row r="120" spans="2:6" ht="15" customHeight="1">
      <c r="B120" s="30"/>
      <c r="C120" s="30"/>
      <c r="D120" s="30"/>
      <c r="E120" s="30"/>
      <c r="F120" s="30"/>
    </row>
    <row r="121" spans="2:6" ht="15" customHeight="1">
      <c r="B121" s="30"/>
      <c r="C121" s="30"/>
      <c r="D121" s="30"/>
      <c r="E121" s="30"/>
      <c r="F121" s="30"/>
    </row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</sheetData>
  <sheetProtection/>
  <mergeCells count="5">
    <mergeCell ref="E5:F5"/>
    <mergeCell ref="A5:A6"/>
    <mergeCell ref="B5:B6"/>
    <mergeCell ref="C5:C6"/>
    <mergeCell ref="D5:D6"/>
  </mergeCells>
  <printOptions/>
  <pageMargins left="0.35" right="0.32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G130"/>
  <sheetViews>
    <sheetView zoomScalePageLayoutView="0" workbookViewId="0" topLeftCell="A1">
      <selection activeCell="H6" sqref="H6"/>
    </sheetView>
  </sheetViews>
  <sheetFormatPr defaultColWidth="9.140625" defaultRowHeight="15"/>
  <cols>
    <col min="2" max="2" width="15.421875" style="0" customWidth="1"/>
    <col min="3" max="3" width="9.140625" style="388" customWidth="1"/>
    <col min="4" max="4" width="44.00390625" style="0" customWidth="1"/>
  </cols>
  <sheetData>
    <row r="1" ht="15" customHeight="1"/>
    <row r="2" ht="15" customHeight="1"/>
    <row r="3" ht="15" customHeight="1"/>
    <row r="4" ht="15" customHeight="1" thickBot="1"/>
    <row r="5" spans="1:6" ht="15" customHeight="1" thickBot="1">
      <c r="A5" s="581" t="s">
        <v>1</v>
      </c>
      <c r="B5" s="597" t="s">
        <v>2</v>
      </c>
      <c r="C5" s="599" t="s">
        <v>3</v>
      </c>
      <c r="D5" s="601" t="s">
        <v>4</v>
      </c>
      <c r="E5" s="594" t="s">
        <v>7</v>
      </c>
      <c r="F5" s="605"/>
    </row>
    <row r="6" spans="1:6" ht="15" customHeight="1" thickBot="1">
      <c r="A6" s="581"/>
      <c r="B6" s="598"/>
      <c r="C6" s="600"/>
      <c r="D6" s="602"/>
      <c r="E6" s="409" t="s">
        <v>13</v>
      </c>
      <c r="F6" s="410" t="s">
        <v>14</v>
      </c>
    </row>
    <row r="7" spans="1:7" ht="15" customHeight="1">
      <c r="A7" s="260" t="s">
        <v>175</v>
      </c>
      <c r="B7" s="261" t="s">
        <v>29</v>
      </c>
      <c r="C7" s="262">
        <v>1991</v>
      </c>
      <c r="D7" s="404" t="s">
        <v>30</v>
      </c>
      <c r="E7" s="405">
        <v>22</v>
      </c>
      <c r="F7" s="350">
        <f aca="true" t="shared" si="0" ref="F7:F38">E7*2.25</f>
        <v>49.5</v>
      </c>
      <c r="G7" s="30"/>
    </row>
    <row r="8" spans="1:7" ht="15" customHeight="1">
      <c r="A8" s="263" t="s">
        <v>176</v>
      </c>
      <c r="B8" s="358" t="s">
        <v>74</v>
      </c>
      <c r="C8" s="399">
        <v>1989</v>
      </c>
      <c r="D8" s="397" t="s">
        <v>72</v>
      </c>
      <c r="E8" s="398">
        <v>22</v>
      </c>
      <c r="F8" s="351">
        <f t="shared" si="0"/>
        <v>49.5</v>
      </c>
      <c r="G8" s="30"/>
    </row>
    <row r="9" spans="1:7" ht="15" customHeight="1">
      <c r="A9" s="263" t="s">
        <v>177</v>
      </c>
      <c r="B9" s="255" t="s">
        <v>15</v>
      </c>
      <c r="C9" s="256">
        <v>1989</v>
      </c>
      <c r="D9" s="397" t="s">
        <v>16</v>
      </c>
      <c r="E9" s="398">
        <v>21</v>
      </c>
      <c r="F9" s="351">
        <f t="shared" si="0"/>
        <v>47.25</v>
      </c>
      <c r="G9" s="30"/>
    </row>
    <row r="10" spans="1:7" ht="15" customHeight="1">
      <c r="A10" s="263" t="s">
        <v>178</v>
      </c>
      <c r="B10" s="259" t="s">
        <v>36</v>
      </c>
      <c r="C10" s="256">
        <v>1991</v>
      </c>
      <c r="D10" s="397" t="s">
        <v>237</v>
      </c>
      <c r="E10" s="398">
        <v>21</v>
      </c>
      <c r="F10" s="351">
        <f t="shared" si="0"/>
        <v>47.25</v>
      </c>
      <c r="G10" s="30"/>
    </row>
    <row r="11" spans="1:7" ht="15" customHeight="1">
      <c r="A11" s="263" t="s">
        <v>179</v>
      </c>
      <c r="B11" s="255" t="s">
        <v>47</v>
      </c>
      <c r="C11" s="256">
        <v>1989</v>
      </c>
      <c r="D11" s="397" t="s">
        <v>44</v>
      </c>
      <c r="E11" s="398">
        <v>21</v>
      </c>
      <c r="F11" s="351">
        <f t="shared" si="0"/>
        <v>47.25</v>
      </c>
      <c r="G11" s="30"/>
    </row>
    <row r="12" spans="1:7" ht="15" customHeight="1">
      <c r="A12" s="263" t="s">
        <v>180</v>
      </c>
      <c r="B12" s="259" t="s">
        <v>64</v>
      </c>
      <c r="C12" s="400">
        <v>1990</v>
      </c>
      <c r="D12" s="397" t="s">
        <v>172</v>
      </c>
      <c r="E12" s="398">
        <v>21</v>
      </c>
      <c r="F12" s="351">
        <f t="shared" si="0"/>
        <v>47.25</v>
      </c>
      <c r="G12" s="30"/>
    </row>
    <row r="13" spans="1:7" ht="15" customHeight="1">
      <c r="A13" s="263" t="s">
        <v>181</v>
      </c>
      <c r="B13" s="358" t="s">
        <v>83</v>
      </c>
      <c r="C13" s="399">
        <v>1989</v>
      </c>
      <c r="D13" s="401" t="s">
        <v>82</v>
      </c>
      <c r="E13" s="398">
        <v>21</v>
      </c>
      <c r="F13" s="351">
        <f t="shared" si="0"/>
        <v>47.25</v>
      </c>
      <c r="G13" s="30"/>
    </row>
    <row r="14" spans="1:7" ht="15" customHeight="1">
      <c r="A14" s="263" t="s">
        <v>182</v>
      </c>
      <c r="B14" s="255" t="s">
        <v>17</v>
      </c>
      <c r="C14" s="256">
        <v>1992</v>
      </c>
      <c r="D14" s="397" t="s">
        <v>16</v>
      </c>
      <c r="E14" s="398">
        <v>20</v>
      </c>
      <c r="F14" s="351">
        <f t="shared" si="0"/>
        <v>45</v>
      </c>
      <c r="G14" s="30"/>
    </row>
    <row r="15" spans="1:7" ht="15" customHeight="1">
      <c r="A15" s="263" t="s">
        <v>183</v>
      </c>
      <c r="B15" s="255" t="s">
        <v>23</v>
      </c>
      <c r="C15" s="256">
        <v>1990</v>
      </c>
      <c r="D15" s="397" t="s">
        <v>21</v>
      </c>
      <c r="E15" s="398">
        <v>20</v>
      </c>
      <c r="F15" s="351">
        <f t="shared" si="0"/>
        <v>45</v>
      </c>
      <c r="G15" s="30"/>
    </row>
    <row r="16" spans="1:7" ht="15" customHeight="1">
      <c r="A16" s="263" t="s">
        <v>184</v>
      </c>
      <c r="B16" s="255" t="s">
        <v>34</v>
      </c>
      <c r="C16" s="256">
        <v>1989</v>
      </c>
      <c r="D16" s="397" t="s">
        <v>237</v>
      </c>
      <c r="E16" s="398">
        <v>20</v>
      </c>
      <c r="F16" s="351">
        <f t="shared" si="0"/>
        <v>45</v>
      </c>
      <c r="G16" s="30"/>
    </row>
    <row r="17" spans="1:7" ht="15" customHeight="1">
      <c r="A17" s="263" t="s">
        <v>185</v>
      </c>
      <c r="B17" s="255" t="s">
        <v>25</v>
      </c>
      <c r="C17" s="256">
        <v>1990</v>
      </c>
      <c r="D17" s="397" t="s">
        <v>26</v>
      </c>
      <c r="E17" s="398">
        <v>19</v>
      </c>
      <c r="F17" s="351">
        <f t="shared" si="0"/>
        <v>42.75</v>
      </c>
      <c r="G17" s="30"/>
    </row>
    <row r="18" spans="1:7" ht="15" customHeight="1">
      <c r="A18" s="263" t="s">
        <v>186</v>
      </c>
      <c r="B18" s="257" t="s">
        <v>81</v>
      </c>
      <c r="C18" s="402">
        <v>1990</v>
      </c>
      <c r="D18" s="401" t="s">
        <v>82</v>
      </c>
      <c r="E18" s="398">
        <v>19</v>
      </c>
      <c r="F18" s="351">
        <f t="shared" si="0"/>
        <v>42.75</v>
      </c>
      <c r="G18" s="30"/>
    </row>
    <row r="19" spans="1:7" ht="15" customHeight="1">
      <c r="A19" s="263" t="s">
        <v>187</v>
      </c>
      <c r="B19" s="255" t="s">
        <v>22</v>
      </c>
      <c r="C19" s="256">
        <v>1990</v>
      </c>
      <c r="D19" s="397" t="s">
        <v>21</v>
      </c>
      <c r="E19" s="398">
        <v>18</v>
      </c>
      <c r="F19" s="351">
        <f t="shared" si="0"/>
        <v>40.5</v>
      </c>
      <c r="G19" s="30"/>
    </row>
    <row r="20" spans="1:7" ht="15" customHeight="1">
      <c r="A20" s="263" t="s">
        <v>188</v>
      </c>
      <c r="B20" s="255" t="s">
        <v>45</v>
      </c>
      <c r="C20" s="256">
        <v>1991</v>
      </c>
      <c r="D20" s="397" t="s">
        <v>44</v>
      </c>
      <c r="E20" s="398">
        <v>18</v>
      </c>
      <c r="F20" s="351">
        <f t="shared" si="0"/>
        <v>40.5</v>
      </c>
      <c r="G20" s="30"/>
    </row>
    <row r="21" spans="1:7" ht="15" customHeight="1">
      <c r="A21" s="263" t="s">
        <v>189</v>
      </c>
      <c r="B21" s="255" t="s">
        <v>50</v>
      </c>
      <c r="C21" s="256">
        <v>1991</v>
      </c>
      <c r="D21" s="397" t="s">
        <v>49</v>
      </c>
      <c r="E21" s="398">
        <v>18</v>
      </c>
      <c r="F21" s="351">
        <f t="shared" si="0"/>
        <v>40.5</v>
      </c>
      <c r="G21" s="30"/>
    </row>
    <row r="22" spans="1:7" ht="15" customHeight="1">
      <c r="A22" s="263" t="s">
        <v>190</v>
      </c>
      <c r="B22" s="257" t="s">
        <v>62</v>
      </c>
      <c r="C22" s="402">
        <v>1990</v>
      </c>
      <c r="D22" s="397" t="s">
        <v>172</v>
      </c>
      <c r="E22" s="398">
        <v>18</v>
      </c>
      <c r="F22" s="351">
        <f t="shared" si="0"/>
        <v>40.5</v>
      </c>
      <c r="G22" s="30"/>
    </row>
    <row r="23" spans="1:7" ht="15" customHeight="1">
      <c r="A23" s="263" t="s">
        <v>191</v>
      </c>
      <c r="B23" s="257" t="s">
        <v>70</v>
      </c>
      <c r="C23" s="402">
        <v>1990</v>
      </c>
      <c r="D23" s="397" t="s">
        <v>67</v>
      </c>
      <c r="E23" s="398">
        <v>18</v>
      </c>
      <c r="F23" s="351">
        <f t="shared" si="0"/>
        <v>40.5</v>
      </c>
      <c r="G23" s="30"/>
    </row>
    <row r="24" spans="1:7" ht="15" customHeight="1">
      <c r="A24" s="263" t="s">
        <v>192</v>
      </c>
      <c r="B24" s="257" t="s">
        <v>76</v>
      </c>
      <c r="C24" s="402">
        <v>1990</v>
      </c>
      <c r="D24" s="401" t="s">
        <v>77</v>
      </c>
      <c r="E24" s="398">
        <v>18</v>
      </c>
      <c r="F24" s="351">
        <f t="shared" si="0"/>
        <v>40.5</v>
      </c>
      <c r="G24" s="30"/>
    </row>
    <row r="25" spans="1:7" ht="15" customHeight="1">
      <c r="A25" s="263" t="s">
        <v>193</v>
      </c>
      <c r="B25" s="255" t="s">
        <v>78</v>
      </c>
      <c r="C25" s="256">
        <v>1989</v>
      </c>
      <c r="D25" s="401" t="s">
        <v>77</v>
      </c>
      <c r="E25" s="398">
        <v>18</v>
      </c>
      <c r="F25" s="351">
        <f t="shared" si="0"/>
        <v>40.5</v>
      </c>
      <c r="G25" s="30"/>
    </row>
    <row r="26" spans="1:7" ht="15" customHeight="1">
      <c r="A26" s="263" t="s">
        <v>194</v>
      </c>
      <c r="B26" s="255" t="s">
        <v>20</v>
      </c>
      <c r="C26" s="256">
        <v>1989</v>
      </c>
      <c r="D26" s="397" t="s">
        <v>21</v>
      </c>
      <c r="E26" s="398">
        <v>17</v>
      </c>
      <c r="F26" s="351">
        <f t="shared" si="0"/>
        <v>38.25</v>
      </c>
      <c r="G26" s="30"/>
    </row>
    <row r="27" spans="1:7" ht="15" customHeight="1">
      <c r="A27" s="263" t="s">
        <v>195</v>
      </c>
      <c r="B27" s="255" t="s">
        <v>32</v>
      </c>
      <c r="C27" s="256">
        <v>1990</v>
      </c>
      <c r="D27" s="397" t="s">
        <v>30</v>
      </c>
      <c r="E27" s="398">
        <v>17</v>
      </c>
      <c r="F27" s="351">
        <f t="shared" si="0"/>
        <v>38.25</v>
      </c>
      <c r="G27" s="30"/>
    </row>
    <row r="28" spans="1:7" ht="15" customHeight="1">
      <c r="A28" s="263" t="s">
        <v>196</v>
      </c>
      <c r="B28" s="255" t="s">
        <v>51</v>
      </c>
      <c r="C28" s="256">
        <v>1989</v>
      </c>
      <c r="D28" s="397" t="s">
        <v>49</v>
      </c>
      <c r="E28" s="398">
        <v>17</v>
      </c>
      <c r="F28" s="351">
        <f t="shared" si="0"/>
        <v>38.25</v>
      </c>
      <c r="G28" s="30"/>
    </row>
    <row r="29" spans="1:7" ht="15" customHeight="1">
      <c r="A29" s="263" t="s">
        <v>197</v>
      </c>
      <c r="B29" s="257" t="s">
        <v>63</v>
      </c>
      <c r="C29" s="357">
        <v>1990</v>
      </c>
      <c r="D29" s="397" t="s">
        <v>172</v>
      </c>
      <c r="E29" s="398">
        <v>17</v>
      </c>
      <c r="F29" s="351">
        <f t="shared" si="0"/>
        <v>38.25</v>
      </c>
      <c r="G29" s="30"/>
    </row>
    <row r="30" spans="1:7" ht="15" customHeight="1">
      <c r="A30" s="263" t="s">
        <v>198</v>
      </c>
      <c r="B30" s="257" t="s">
        <v>68</v>
      </c>
      <c r="C30" s="402">
        <v>1991</v>
      </c>
      <c r="D30" s="397" t="s">
        <v>67</v>
      </c>
      <c r="E30" s="398">
        <v>17</v>
      </c>
      <c r="F30" s="351">
        <f t="shared" si="0"/>
        <v>38.25</v>
      </c>
      <c r="G30" s="30"/>
    </row>
    <row r="31" spans="1:7" ht="15" customHeight="1">
      <c r="A31" s="263" t="s">
        <v>199</v>
      </c>
      <c r="B31" s="257" t="s">
        <v>75</v>
      </c>
      <c r="C31" s="402">
        <v>1990</v>
      </c>
      <c r="D31" s="397" t="s">
        <v>72</v>
      </c>
      <c r="E31" s="398">
        <v>17</v>
      </c>
      <c r="F31" s="351">
        <f t="shared" si="0"/>
        <v>38.25</v>
      </c>
      <c r="G31" s="30"/>
    </row>
    <row r="32" spans="1:7" ht="15" customHeight="1">
      <c r="A32" s="263" t="s">
        <v>200</v>
      </c>
      <c r="B32" s="255" t="s">
        <v>28</v>
      </c>
      <c r="C32" s="256">
        <v>1989</v>
      </c>
      <c r="D32" s="397" t="s">
        <v>26</v>
      </c>
      <c r="E32" s="398">
        <v>16</v>
      </c>
      <c r="F32" s="351">
        <f t="shared" si="0"/>
        <v>36</v>
      </c>
      <c r="G32" s="30"/>
    </row>
    <row r="33" spans="1:7" ht="15" customHeight="1">
      <c r="A33" s="263" t="s">
        <v>201</v>
      </c>
      <c r="B33" s="255" t="s">
        <v>33</v>
      </c>
      <c r="C33" s="256">
        <v>1991</v>
      </c>
      <c r="D33" s="397" t="s">
        <v>30</v>
      </c>
      <c r="E33" s="398">
        <v>16</v>
      </c>
      <c r="F33" s="351">
        <f t="shared" si="0"/>
        <v>36</v>
      </c>
      <c r="G33" s="30"/>
    </row>
    <row r="34" spans="1:7" ht="15" customHeight="1">
      <c r="A34" s="263" t="s">
        <v>202</v>
      </c>
      <c r="B34" s="255" t="s">
        <v>37</v>
      </c>
      <c r="C34" s="256">
        <v>1989</v>
      </c>
      <c r="D34" s="397" t="s">
        <v>237</v>
      </c>
      <c r="E34" s="398">
        <v>16</v>
      </c>
      <c r="F34" s="351">
        <f t="shared" si="0"/>
        <v>36</v>
      </c>
      <c r="G34" s="30"/>
    </row>
    <row r="35" spans="1:7" ht="15" customHeight="1">
      <c r="A35" s="263" t="s">
        <v>203</v>
      </c>
      <c r="B35" s="255" t="s">
        <v>48</v>
      </c>
      <c r="C35" s="256">
        <v>1992</v>
      </c>
      <c r="D35" s="397" t="s">
        <v>49</v>
      </c>
      <c r="E35" s="398">
        <v>16</v>
      </c>
      <c r="F35" s="351">
        <f t="shared" si="0"/>
        <v>36</v>
      </c>
      <c r="G35" s="30"/>
    </row>
    <row r="36" spans="1:7" ht="15" customHeight="1">
      <c r="A36" s="263" t="s">
        <v>204</v>
      </c>
      <c r="B36" s="255" t="s">
        <v>55</v>
      </c>
      <c r="C36" s="256">
        <v>1992</v>
      </c>
      <c r="D36" s="397" t="s">
        <v>54</v>
      </c>
      <c r="E36" s="398">
        <v>16</v>
      </c>
      <c r="F36" s="351">
        <f t="shared" si="0"/>
        <v>36</v>
      </c>
      <c r="G36" s="30"/>
    </row>
    <row r="37" spans="1:7" ht="15" customHeight="1">
      <c r="A37" s="263" t="s">
        <v>205</v>
      </c>
      <c r="B37" s="257" t="s">
        <v>71</v>
      </c>
      <c r="C37" s="402">
        <v>1991</v>
      </c>
      <c r="D37" s="397" t="s">
        <v>72</v>
      </c>
      <c r="E37" s="398">
        <v>16</v>
      </c>
      <c r="F37" s="351">
        <f t="shared" si="0"/>
        <v>36</v>
      </c>
      <c r="G37" s="30"/>
    </row>
    <row r="38" spans="1:7" ht="15" customHeight="1">
      <c r="A38" s="263" t="s">
        <v>206</v>
      </c>
      <c r="B38" s="255" t="s">
        <v>43</v>
      </c>
      <c r="C38" s="256">
        <v>1991</v>
      </c>
      <c r="D38" s="397" t="s">
        <v>44</v>
      </c>
      <c r="E38" s="398">
        <v>15</v>
      </c>
      <c r="F38" s="351">
        <f t="shared" si="0"/>
        <v>33.75</v>
      </c>
      <c r="G38" s="30"/>
    </row>
    <row r="39" spans="1:7" ht="15" customHeight="1">
      <c r="A39" s="263" t="s">
        <v>207</v>
      </c>
      <c r="B39" s="257" t="s">
        <v>66</v>
      </c>
      <c r="C39" s="402">
        <v>1992</v>
      </c>
      <c r="D39" s="397" t="s">
        <v>67</v>
      </c>
      <c r="E39" s="398">
        <v>15</v>
      </c>
      <c r="F39" s="351">
        <f aca="true" t="shared" si="1" ref="F39:F66">E39*2.25</f>
        <v>33.75</v>
      </c>
      <c r="G39" s="30"/>
    </row>
    <row r="40" spans="1:7" ht="15" customHeight="1">
      <c r="A40" s="263" t="s">
        <v>208</v>
      </c>
      <c r="B40" s="257" t="s">
        <v>69</v>
      </c>
      <c r="C40" s="402">
        <v>1990</v>
      </c>
      <c r="D40" s="397" t="s">
        <v>67</v>
      </c>
      <c r="E40" s="398">
        <v>15</v>
      </c>
      <c r="F40" s="351">
        <f t="shared" si="1"/>
        <v>33.75</v>
      </c>
      <c r="G40" s="30"/>
    </row>
    <row r="41" spans="1:7" ht="15" customHeight="1">
      <c r="A41" s="263" t="s">
        <v>209</v>
      </c>
      <c r="B41" s="358" t="s">
        <v>84</v>
      </c>
      <c r="C41" s="399">
        <v>1991</v>
      </c>
      <c r="D41" s="401" t="s">
        <v>82</v>
      </c>
      <c r="E41" s="398">
        <v>15</v>
      </c>
      <c r="F41" s="351">
        <f t="shared" si="1"/>
        <v>33.75</v>
      </c>
      <c r="G41" s="30"/>
    </row>
    <row r="42" spans="1:7" ht="15" customHeight="1">
      <c r="A42" s="263" t="s">
        <v>210</v>
      </c>
      <c r="B42" s="358" t="s">
        <v>224</v>
      </c>
      <c r="C42" s="402">
        <v>1989</v>
      </c>
      <c r="D42" s="257" t="s">
        <v>223</v>
      </c>
      <c r="E42" s="403">
        <v>15</v>
      </c>
      <c r="F42" s="369">
        <f t="shared" si="1"/>
        <v>33.75</v>
      </c>
      <c r="G42" s="30"/>
    </row>
    <row r="43" spans="1:7" ht="15" customHeight="1">
      <c r="A43" s="263" t="s">
        <v>211</v>
      </c>
      <c r="B43" s="255" t="s">
        <v>38</v>
      </c>
      <c r="C43" s="256">
        <v>1993</v>
      </c>
      <c r="D43" s="397" t="s">
        <v>39</v>
      </c>
      <c r="E43" s="398">
        <v>14</v>
      </c>
      <c r="F43" s="351">
        <f t="shared" si="1"/>
        <v>31.5</v>
      </c>
      <c r="G43" s="30"/>
    </row>
    <row r="44" spans="1:7" ht="15" customHeight="1">
      <c r="A44" s="263" t="s">
        <v>212</v>
      </c>
      <c r="B44" s="255" t="s">
        <v>40</v>
      </c>
      <c r="C44" s="256">
        <v>1991</v>
      </c>
      <c r="D44" s="397" t="s">
        <v>39</v>
      </c>
      <c r="E44" s="398">
        <v>14</v>
      </c>
      <c r="F44" s="351">
        <f t="shared" si="1"/>
        <v>31.5</v>
      </c>
      <c r="G44" s="30"/>
    </row>
    <row r="45" spans="1:7" ht="15" customHeight="1">
      <c r="A45" s="263" t="s">
        <v>213</v>
      </c>
      <c r="B45" s="255" t="s">
        <v>42</v>
      </c>
      <c r="C45" s="256">
        <v>1992</v>
      </c>
      <c r="D45" s="397" t="s">
        <v>39</v>
      </c>
      <c r="E45" s="398">
        <v>14</v>
      </c>
      <c r="F45" s="351">
        <f t="shared" si="1"/>
        <v>31.5</v>
      </c>
      <c r="G45" s="30"/>
    </row>
    <row r="46" spans="1:7" ht="15" customHeight="1">
      <c r="A46" s="263" t="s">
        <v>214</v>
      </c>
      <c r="B46" s="255" t="s">
        <v>53</v>
      </c>
      <c r="C46" s="256">
        <v>1990</v>
      </c>
      <c r="D46" s="397" t="s">
        <v>54</v>
      </c>
      <c r="E46" s="398">
        <v>14</v>
      </c>
      <c r="F46" s="351">
        <f t="shared" si="1"/>
        <v>31.5</v>
      </c>
      <c r="G46" s="30"/>
    </row>
    <row r="47" spans="1:7" ht="15" customHeight="1">
      <c r="A47" s="263" t="s">
        <v>215</v>
      </c>
      <c r="B47" s="259" t="s">
        <v>65</v>
      </c>
      <c r="C47" s="357">
        <v>1991</v>
      </c>
      <c r="D47" s="397" t="s">
        <v>172</v>
      </c>
      <c r="E47" s="398">
        <v>14</v>
      </c>
      <c r="F47" s="351">
        <f t="shared" si="1"/>
        <v>31.5</v>
      </c>
      <c r="G47" s="30"/>
    </row>
    <row r="48" spans="1:7" ht="15" customHeight="1">
      <c r="A48" s="263" t="s">
        <v>216</v>
      </c>
      <c r="B48" s="358" t="s">
        <v>73</v>
      </c>
      <c r="C48" s="399">
        <v>1989</v>
      </c>
      <c r="D48" s="397" t="s">
        <v>72</v>
      </c>
      <c r="E48" s="398">
        <v>14</v>
      </c>
      <c r="F48" s="351">
        <f t="shared" si="1"/>
        <v>31.5</v>
      </c>
      <c r="G48" s="30"/>
    </row>
    <row r="49" spans="1:7" ht="15" customHeight="1">
      <c r="A49" s="263" t="s">
        <v>217</v>
      </c>
      <c r="B49" s="358" t="s">
        <v>79</v>
      </c>
      <c r="C49" s="399">
        <v>1990</v>
      </c>
      <c r="D49" s="401" t="s">
        <v>77</v>
      </c>
      <c r="E49" s="398">
        <v>14</v>
      </c>
      <c r="F49" s="351">
        <f t="shared" si="1"/>
        <v>31.5</v>
      </c>
      <c r="G49" s="30"/>
    </row>
    <row r="50" spans="1:7" ht="15" customHeight="1">
      <c r="A50" s="263" t="s">
        <v>218</v>
      </c>
      <c r="B50" s="358" t="s">
        <v>88</v>
      </c>
      <c r="C50" s="402">
        <v>1989</v>
      </c>
      <c r="D50" s="257" t="s">
        <v>223</v>
      </c>
      <c r="E50" s="403">
        <v>14</v>
      </c>
      <c r="F50" s="369">
        <f t="shared" si="1"/>
        <v>31.5</v>
      </c>
      <c r="G50" s="30"/>
    </row>
    <row r="51" spans="1:7" ht="15" customHeight="1">
      <c r="A51" s="263" t="s">
        <v>219</v>
      </c>
      <c r="B51" s="255" t="s">
        <v>18</v>
      </c>
      <c r="C51" s="256">
        <v>1990</v>
      </c>
      <c r="D51" s="397" t="s">
        <v>16</v>
      </c>
      <c r="E51" s="398">
        <v>13</v>
      </c>
      <c r="F51" s="351">
        <f t="shared" si="1"/>
        <v>29.25</v>
      </c>
      <c r="G51" s="30"/>
    </row>
    <row r="52" spans="1:7" ht="15" customHeight="1">
      <c r="A52" s="263" t="s">
        <v>220</v>
      </c>
      <c r="B52" s="255" t="s">
        <v>19</v>
      </c>
      <c r="C52" s="256">
        <v>1991</v>
      </c>
      <c r="D52" s="397" t="s">
        <v>16</v>
      </c>
      <c r="E52" s="398">
        <v>13</v>
      </c>
      <c r="F52" s="351">
        <f t="shared" si="1"/>
        <v>29.25</v>
      </c>
      <c r="G52" s="30"/>
    </row>
    <row r="53" spans="1:7" ht="15" customHeight="1">
      <c r="A53" s="263" t="s">
        <v>221</v>
      </c>
      <c r="B53" s="255" t="s">
        <v>31</v>
      </c>
      <c r="C53" s="256">
        <v>1990</v>
      </c>
      <c r="D53" s="397" t="s">
        <v>30</v>
      </c>
      <c r="E53" s="398">
        <v>13</v>
      </c>
      <c r="F53" s="351">
        <f t="shared" si="1"/>
        <v>29.25</v>
      </c>
      <c r="G53" s="30"/>
    </row>
    <row r="54" spans="1:7" ht="15" customHeight="1">
      <c r="A54" s="263" t="s">
        <v>222</v>
      </c>
      <c r="B54" s="255" t="s">
        <v>41</v>
      </c>
      <c r="C54" s="256">
        <v>1990</v>
      </c>
      <c r="D54" s="397" t="s">
        <v>39</v>
      </c>
      <c r="E54" s="398">
        <v>13</v>
      </c>
      <c r="F54" s="351">
        <f t="shared" si="1"/>
        <v>29.25</v>
      </c>
      <c r="G54" s="30"/>
    </row>
    <row r="55" spans="1:7" ht="15" customHeight="1">
      <c r="A55" s="263" t="s">
        <v>225</v>
      </c>
      <c r="B55" s="255" t="s">
        <v>56</v>
      </c>
      <c r="C55" s="256">
        <v>1991</v>
      </c>
      <c r="D55" s="397" t="s">
        <v>54</v>
      </c>
      <c r="E55" s="398">
        <v>13</v>
      </c>
      <c r="F55" s="351">
        <f t="shared" si="1"/>
        <v>29.25</v>
      </c>
      <c r="G55" s="30"/>
    </row>
    <row r="56" spans="1:7" ht="15" customHeight="1">
      <c r="A56" s="263" t="s">
        <v>226</v>
      </c>
      <c r="B56" s="255" t="s">
        <v>57</v>
      </c>
      <c r="C56" s="256">
        <v>1993</v>
      </c>
      <c r="D56" s="397" t="s">
        <v>54</v>
      </c>
      <c r="E56" s="398">
        <v>13</v>
      </c>
      <c r="F56" s="351">
        <f t="shared" si="1"/>
        <v>29.25</v>
      </c>
      <c r="G56" s="30"/>
    </row>
    <row r="57" spans="1:7" ht="15" customHeight="1">
      <c r="A57" s="263" t="s">
        <v>227</v>
      </c>
      <c r="B57" s="257" t="s">
        <v>80</v>
      </c>
      <c r="C57" s="402">
        <v>1990</v>
      </c>
      <c r="D57" s="401" t="s">
        <v>77</v>
      </c>
      <c r="E57" s="398">
        <v>13</v>
      </c>
      <c r="F57" s="351">
        <f t="shared" si="1"/>
        <v>29.25</v>
      </c>
      <c r="G57" s="30"/>
    </row>
    <row r="58" spans="1:7" ht="15" customHeight="1">
      <c r="A58" s="263" t="s">
        <v>228</v>
      </c>
      <c r="B58" s="255" t="s">
        <v>46</v>
      </c>
      <c r="C58" s="256">
        <v>1991</v>
      </c>
      <c r="D58" s="397" t="s">
        <v>44</v>
      </c>
      <c r="E58" s="398">
        <v>12</v>
      </c>
      <c r="F58" s="351">
        <f t="shared" si="1"/>
        <v>27</v>
      </c>
      <c r="G58" s="30"/>
    </row>
    <row r="59" spans="1:7" ht="15" customHeight="1">
      <c r="A59" s="263" t="s">
        <v>229</v>
      </c>
      <c r="B59" s="259" t="s">
        <v>60</v>
      </c>
      <c r="C59" s="357">
        <v>1989</v>
      </c>
      <c r="D59" s="397" t="s">
        <v>59</v>
      </c>
      <c r="E59" s="398">
        <v>11</v>
      </c>
      <c r="F59" s="351">
        <f t="shared" si="1"/>
        <v>24.75</v>
      </c>
      <c r="G59" s="30"/>
    </row>
    <row r="60" spans="1:7" ht="15" customHeight="1">
      <c r="A60" s="263" t="s">
        <v>230</v>
      </c>
      <c r="B60" s="259" t="s">
        <v>61</v>
      </c>
      <c r="C60" s="357">
        <v>1991</v>
      </c>
      <c r="D60" s="397" t="s">
        <v>59</v>
      </c>
      <c r="E60" s="398">
        <v>11</v>
      </c>
      <c r="F60" s="351">
        <f t="shared" si="1"/>
        <v>24.75</v>
      </c>
      <c r="G60" s="30"/>
    </row>
    <row r="61" spans="1:7" ht="15" customHeight="1">
      <c r="A61" s="263" t="s">
        <v>231</v>
      </c>
      <c r="B61" s="257" t="s">
        <v>85</v>
      </c>
      <c r="C61" s="402">
        <v>1989</v>
      </c>
      <c r="D61" s="401" t="s">
        <v>82</v>
      </c>
      <c r="E61" s="398">
        <v>11</v>
      </c>
      <c r="F61" s="351">
        <f t="shared" si="1"/>
        <v>24.75</v>
      </c>
      <c r="G61" s="30"/>
    </row>
    <row r="62" spans="1:7" ht="15" customHeight="1">
      <c r="A62" s="263" t="s">
        <v>232</v>
      </c>
      <c r="B62" s="358" t="s">
        <v>86</v>
      </c>
      <c r="C62" s="402">
        <v>1991</v>
      </c>
      <c r="D62" s="257" t="s">
        <v>223</v>
      </c>
      <c r="E62" s="403">
        <v>11</v>
      </c>
      <c r="F62" s="369">
        <f t="shared" si="1"/>
        <v>24.75</v>
      </c>
      <c r="G62" s="30"/>
    </row>
    <row r="63" spans="1:7" ht="15" customHeight="1">
      <c r="A63" s="263" t="s">
        <v>233</v>
      </c>
      <c r="B63" s="255" t="s">
        <v>52</v>
      </c>
      <c r="C63" s="256">
        <v>1990</v>
      </c>
      <c r="D63" s="397" t="s">
        <v>49</v>
      </c>
      <c r="E63" s="398">
        <v>10</v>
      </c>
      <c r="F63" s="351">
        <f t="shared" si="1"/>
        <v>22.5</v>
      </c>
      <c r="G63" s="30"/>
    </row>
    <row r="64" spans="1:7" ht="15" customHeight="1">
      <c r="A64" s="263" t="s">
        <v>234</v>
      </c>
      <c r="B64" s="358" t="s">
        <v>87</v>
      </c>
      <c r="C64" s="402">
        <v>1991</v>
      </c>
      <c r="D64" s="257" t="s">
        <v>223</v>
      </c>
      <c r="E64" s="403">
        <v>10</v>
      </c>
      <c r="F64" s="369">
        <f t="shared" si="1"/>
        <v>22.5</v>
      </c>
      <c r="G64" s="30"/>
    </row>
    <row r="65" spans="1:7" ht="15" customHeight="1">
      <c r="A65" s="263" t="s">
        <v>235</v>
      </c>
      <c r="B65" s="255" t="s">
        <v>27</v>
      </c>
      <c r="C65" s="256">
        <v>1989</v>
      </c>
      <c r="D65" s="397" t="s">
        <v>26</v>
      </c>
      <c r="E65" s="398">
        <v>9</v>
      </c>
      <c r="F65" s="351">
        <f t="shared" si="1"/>
        <v>20.25</v>
      </c>
      <c r="G65" s="30"/>
    </row>
    <row r="66" spans="1:7" ht="15" customHeight="1" thickBot="1">
      <c r="A66" s="265" t="s">
        <v>236</v>
      </c>
      <c r="B66" s="352" t="s">
        <v>58</v>
      </c>
      <c r="C66" s="406">
        <v>1989</v>
      </c>
      <c r="D66" s="407" t="s">
        <v>59</v>
      </c>
      <c r="E66" s="408">
        <v>7</v>
      </c>
      <c r="F66" s="354">
        <f t="shared" si="1"/>
        <v>15.75</v>
      </c>
      <c r="G66" s="30"/>
    </row>
    <row r="67" spans="2:7" ht="15" customHeight="1">
      <c r="B67" s="108"/>
      <c r="C67" s="106"/>
      <c r="D67" s="385"/>
      <c r="E67" s="387"/>
      <c r="F67" s="342"/>
      <c r="G67" s="30"/>
    </row>
    <row r="68" spans="2:7" ht="15" customHeight="1">
      <c r="B68" s="108"/>
      <c r="C68" s="106"/>
      <c r="D68" s="385"/>
      <c r="E68" s="387"/>
      <c r="F68" s="342"/>
      <c r="G68" s="30"/>
    </row>
    <row r="69" spans="2:7" ht="15" customHeight="1">
      <c r="B69" s="108"/>
      <c r="C69" s="106"/>
      <c r="D69" s="385"/>
      <c r="E69" s="387"/>
      <c r="F69" s="342"/>
      <c r="G69" s="30"/>
    </row>
    <row r="70" spans="2:7" ht="15" customHeight="1">
      <c r="B70" s="126"/>
      <c r="C70" s="343"/>
      <c r="D70" s="385"/>
      <c r="E70" s="387"/>
      <c r="F70" s="342"/>
      <c r="G70" s="30"/>
    </row>
    <row r="71" spans="2:7" ht="15" customHeight="1">
      <c r="B71" s="30"/>
      <c r="C71" s="389"/>
      <c r="D71" s="30"/>
      <c r="E71" s="30"/>
      <c r="F71" s="30"/>
      <c r="G71" s="30"/>
    </row>
    <row r="72" spans="2:7" ht="15" customHeight="1">
      <c r="B72" s="30"/>
      <c r="C72" s="389"/>
      <c r="D72" s="30"/>
      <c r="E72" s="30"/>
      <c r="F72" s="30"/>
      <c r="G72" s="30"/>
    </row>
    <row r="73" spans="2:7" ht="15" customHeight="1">
      <c r="B73" s="30"/>
      <c r="C73" s="389"/>
      <c r="D73" s="30"/>
      <c r="E73" s="30"/>
      <c r="F73" s="30"/>
      <c r="G73" s="30"/>
    </row>
    <row r="74" spans="2:7" ht="15" customHeight="1">
      <c r="B74" s="30"/>
      <c r="C74" s="389"/>
      <c r="D74" s="30"/>
      <c r="E74" s="30"/>
      <c r="F74" s="30"/>
      <c r="G74" s="30"/>
    </row>
    <row r="75" spans="2:7" ht="15" customHeight="1">
      <c r="B75" s="30"/>
      <c r="C75" s="389"/>
      <c r="D75" s="30"/>
      <c r="E75" s="30"/>
      <c r="F75" s="30"/>
      <c r="G75" s="30"/>
    </row>
    <row r="76" spans="2:7" ht="15" customHeight="1">
      <c r="B76" s="30"/>
      <c r="C76" s="389"/>
      <c r="D76" s="30"/>
      <c r="E76" s="30"/>
      <c r="F76" s="30"/>
      <c r="G76" s="30"/>
    </row>
    <row r="77" spans="2:7" ht="15" customHeight="1">
      <c r="B77" s="30"/>
      <c r="C77" s="389"/>
      <c r="D77" s="30"/>
      <c r="E77" s="30"/>
      <c r="F77" s="30"/>
      <c r="G77" s="30"/>
    </row>
    <row r="78" spans="2:7" ht="15" customHeight="1">
      <c r="B78" s="30"/>
      <c r="C78" s="389"/>
      <c r="D78" s="30"/>
      <c r="E78" s="30"/>
      <c r="F78" s="30"/>
      <c r="G78" s="30"/>
    </row>
    <row r="79" spans="2:7" ht="15" customHeight="1">
      <c r="B79" s="30"/>
      <c r="C79" s="389"/>
      <c r="D79" s="30"/>
      <c r="E79" s="30"/>
      <c r="F79" s="30"/>
      <c r="G79" s="30"/>
    </row>
    <row r="80" spans="2:7" ht="15" customHeight="1">
      <c r="B80" s="30"/>
      <c r="C80" s="389"/>
      <c r="D80" s="30"/>
      <c r="E80" s="30"/>
      <c r="F80" s="30"/>
      <c r="G80" s="30"/>
    </row>
    <row r="81" spans="2:7" ht="15" customHeight="1">
      <c r="B81" s="30"/>
      <c r="C81" s="389"/>
      <c r="D81" s="30"/>
      <c r="E81" s="30"/>
      <c r="F81" s="30"/>
      <c r="G81" s="30"/>
    </row>
    <row r="82" spans="2:7" ht="15" customHeight="1">
      <c r="B82" s="30"/>
      <c r="C82" s="389"/>
      <c r="D82" s="30"/>
      <c r="E82" s="30"/>
      <c r="F82" s="30"/>
      <c r="G82" s="30"/>
    </row>
    <row r="83" spans="2:7" ht="15" customHeight="1">
      <c r="B83" s="30"/>
      <c r="C83" s="389"/>
      <c r="D83" s="30"/>
      <c r="E83" s="30"/>
      <c r="F83" s="30"/>
      <c r="G83" s="30"/>
    </row>
    <row r="84" spans="2:7" ht="15" customHeight="1">
      <c r="B84" s="30"/>
      <c r="C84" s="389"/>
      <c r="D84" s="30"/>
      <c r="E84" s="30"/>
      <c r="F84" s="30"/>
      <c r="G84" s="30"/>
    </row>
    <row r="85" spans="2:7" ht="15" customHeight="1">
      <c r="B85" s="30"/>
      <c r="C85" s="389"/>
      <c r="D85" s="30"/>
      <c r="E85" s="30"/>
      <c r="F85" s="30"/>
      <c r="G85" s="30"/>
    </row>
    <row r="86" spans="2:7" ht="15" customHeight="1">
      <c r="B86" s="30"/>
      <c r="C86" s="389"/>
      <c r="D86" s="30"/>
      <c r="E86" s="30"/>
      <c r="F86" s="30"/>
      <c r="G86" s="30"/>
    </row>
    <row r="87" spans="2:7" ht="15" customHeight="1">
      <c r="B87" s="30"/>
      <c r="C87" s="389"/>
      <c r="D87" s="30"/>
      <c r="E87" s="30"/>
      <c r="F87" s="30"/>
      <c r="G87" s="30"/>
    </row>
    <row r="88" spans="2:7" ht="15" customHeight="1">
      <c r="B88" s="30"/>
      <c r="C88" s="389"/>
      <c r="D88" s="30"/>
      <c r="E88" s="30"/>
      <c r="F88" s="30"/>
      <c r="G88" s="30"/>
    </row>
    <row r="89" spans="2:7" ht="15" customHeight="1">
      <c r="B89" s="30"/>
      <c r="C89" s="389"/>
      <c r="D89" s="30"/>
      <c r="E89" s="30"/>
      <c r="F89" s="30"/>
      <c r="G89" s="30"/>
    </row>
    <row r="90" spans="2:7" ht="15" customHeight="1">
      <c r="B90" s="30"/>
      <c r="C90" s="389"/>
      <c r="D90" s="30"/>
      <c r="E90" s="30"/>
      <c r="F90" s="30"/>
      <c r="G90" s="30"/>
    </row>
    <row r="91" spans="2:7" ht="15" customHeight="1">
      <c r="B91" s="30"/>
      <c r="C91" s="389"/>
      <c r="D91" s="30"/>
      <c r="E91" s="30"/>
      <c r="F91" s="30"/>
      <c r="G91" s="30"/>
    </row>
    <row r="92" spans="2:7" ht="15" customHeight="1">
      <c r="B92" s="30"/>
      <c r="C92" s="389"/>
      <c r="D92" s="30"/>
      <c r="E92" s="30"/>
      <c r="F92" s="30"/>
      <c r="G92" s="30"/>
    </row>
    <row r="93" spans="2:7" ht="15" customHeight="1">
      <c r="B93" s="30"/>
      <c r="C93" s="389"/>
      <c r="D93" s="30"/>
      <c r="E93" s="30"/>
      <c r="F93" s="30"/>
      <c r="G93" s="30"/>
    </row>
    <row r="94" spans="2:7" ht="15" customHeight="1">
      <c r="B94" s="30"/>
      <c r="C94" s="389"/>
      <c r="D94" s="30"/>
      <c r="E94" s="30"/>
      <c r="F94" s="30"/>
      <c r="G94" s="30"/>
    </row>
    <row r="95" spans="2:7" ht="15" customHeight="1">
      <c r="B95" s="30"/>
      <c r="C95" s="389"/>
      <c r="D95" s="30"/>
      <c r="E95" s="30"/>
      <c r="F95" s="30"/>
      <c r="G95" s="30"/>
    </row>
    <row r="96" spans="2:7" ht="15" customHeight="1">
      <c r="B96" s="30"/>
      <c r="C96" s="389"/>
      <c r="D96" s="30"/>
      <c r="E96" s="30"/>
      <c r="F96" s="30"/>
      <c r="G96" s="30"/>
    </row>
    <row r="97" spans="2:7" ht="15" customHeight="1">
      <c r="B97" s="30"/>
      <c r="C97" s="389"/>
      <c r="D97" s="30"/>
      <c r="E97" s="30"/>
      <c r="F97" s="30"/>
      <c r="G97" s="30"/>
    </row>
    <row r="98" spans="2:7" ht="15" customHeight="1">
      <c r="B98" s="30"/>
      <c r="C98" s="389"/>
      <c r="D98" s="30"/>
      <c r="E98" s="30"/>
      <c r="F98" s="30"/>
      <c r="G98" s="30"/>
    </row>
    <row r="99" spans="2:7" ht="13.5">
      <c r="B99" s="30"/>
      <c r="C99" s="389"/>
      <c r="D99" s="30"/>
      <c r="E99" s="30"/>
      <c r="F99" s="30"/>
      <c r="G99" s="30"/>
    </row>
    <row r="100" spans="2:7" ht="13.5">
      <c r="B100" s="30"/>
      <c r="C100" s="389"/>
      <c r="D100" s="30"/>
      <c r="E100" s="30"/>
      <c r="F100" s="30"/>
      <c r="G100" s="30"/>
    </row>
    <row r="101" spans="2:7" ht="13.5">
      <c r="B101" s="30"/>
      <c r="C101" s="389"/>
      <c r="D101" s="30"/>
      <c r="E101" s="30"/>
      <c r="F101" s="30"/>
      <c r="G101" s="30"/>
    </row>
    <row r="102" spans="2:7" ht="13.5">
      <c r="B102" s="30"/>
      <c r="C102" s="389"/>
      <c r="D102" s="30"/>
      <c r="E102" s="30"/>
      <c r="F102" s="30"/>
      <c r="G102" s="30"/>
    </row>
    <row r="103" spans="2:7" ht="13.5">
      <c r="B103" s="30"/>
      <c r="C103" s="389"/>
      <c r="D103" s="30"/>
      <c r="E103" s="30"/>
      <c r="F103" s="30"/>
      <c r="G103" s="30"/>
    </row>
    <row r="104" spans="2:7" ht="13.5">
      <c r="B104" s="30"/>
      <c r="C104" s="389"/>
      <c r="D104" s="30"/>
      <c r="E104" s="30"/>
      <c r="F104" s="30"/>
      <c r="G104" s="30"/>
    </row>
    <row r="105" spans="2:7" ht="13.5">
      <c r="B105" s="30"/>
      <c r="C105" s="389"/>
      <c r="D105" s="30"/>
      <c r="E105" s="30"/>
      <c r="F105" s="30"/>
      <c r="G105" s="30"/>
    </row>
    <row r="106" spans="2:7" ht="13.5">
      <c r="B106" s="30"/>
      <c r="C106" s="389"/>
      <c r="D106" s="30"/>
      <c r="E106" s="30"/>
      <c r="F106" s="30"/>
      <c r="G106" s="30"/>
    </row>
    <row r="107" spans="2:7" ht="13.5">
      <c r="B107" s="30"/>
      <c r="C107" s="389"/>
      <c r="D107" s="30"/>
      <c r="E107" s="30"/>
      <c r="F107" s="30"/>
      <c r="G107" s="30"/>
    </row>
    <row r="108" spans="2:7" ht="13.5">
      <c r="B108" s="30"/>
      <c r="C108" s="389"/>
      <c r="D108" s="30"/>
      <c r="E108" s="30"/>
      <c r="F108" s="30"/>
      <c r="G108" s="30"/>
    </row>
    <row r="109" spans="2:7" ht="13.5">
      <c r="B109" s="30"/>
      <c r="C109" s="389"/>
      <c r="D109" s="30"/>
      <c r="E109" s="30"/>
      <c r="F109" s="30"/>
      <c r="G109" s="30"/>
    </row>
    <row r="110" spans="2:7" ht="13.5">
      <c r="B110" s="30"/>
      <c r="C110" s="389"/>
      <c r="D110" s="30"/>
      <c r="E110" s="30"/>
      <c r="F110" s="30"/>
      <c r="G110" s="30"/>
    </row>
    <row r="111" spans="2:7" ht="13.5">
      <c r="B111" s="30"/>
      <c r="C111" s="389"/>
      <c r="D111" s="30"/>
      <c r="E111" s="30"/>
      <c r="F111" s="30"/>
      <c r="G111" s="30"/>
    </row>
    <row r="112" spans="2:7" ht="13.5">
      <c r="B112" s="30"/>
      <c r="C112" s="389"/>
      <c r="D112" s="30"/>
      <c r="E112" s="30"/>
      <c r="F112" s="30"/>
      <c r="G112" s="30"/>
    </row>
    <row r="113" spans="2:7" ht="13.5">
      <c r="B113" s="30"/>
      <c r="C113" s="389"/>
      <c r="D113" s="30"/>
      <c r="E113" s="30"/>
      <c r="F113" s="30"/>
      <c r="G113" s="30"/>
    </row>
    <row r="114" spans="2:7" ht="13.5">
      <c r="B114" s="30"/>
      <c r="C114" s="389"/>
      <c r="D114" s="30"/>
      <c r="E114" s="30"/>
      <c r="F114" s="30"/>
      <c r="G114" s="30"/>
    </row>
    <row r="115" spans="2:7" ht="13.5">
      <c r="B115" s="30"/>
      <c r="C115" s="389"/>
      <c r="D115" s="30"/>
      <c r="E115" s="30"/>
      <c r="F115" s="30"/>
      <c r="G115" s="30"/>
    </row>
    <row r="116" spans="2:7" ht="13.5">
      <c r="B116" s="30"/>
      <c r="C116" s="389"/>
      <c r="D116" s="30"/>
      <c r="E116" s="30"/>
      <c r="F116" s="30"/>
      <c r="G116" s="30"/>
    </row>
    <row r="117" spans="2:7" ht="13.5">
      <c r="B117" s="30"/>
      <c r="C117" s="389"/>
      <c r="D117" s="30"/>
      <c r="E117" s="30"/>
      <c r="F117" s="30"/>
      <c r="G117" s="30"/>
    </row>
    <row r="118" spans="2:7" ht="13.5">
      <c r="B118" s="30"/>
      <c r="C118" s="389"/>
      <c r="D118" s="30"/>
      <c r="E118" s="30"/>
      <c r="F118" s="30"/>
      <c r="G118" s="30"/>
    </row>
    <row r="119" spans="2:7" ht="13.5">
      <c r="B119" s="30"/>
      <c r="C119" s="389"/>
      <c r="D119" s="30"/>
      <c r="E119" s="30"/>
      <c r="F119" s="30"/>
      <c r="G119" s="30"/>
    </row>
    <row r="120" spans="2:7" ht="13.5">
      <c r="B120" s="30"/>
      <c r="C120" s="389"/>
      <c r="D120" s="30"/>
      <c r="E120" s="30"/>
      <c r="F120" s="30"/>
      <c r="G120" s="30"/>
    </row>
    <row r="121" spans="2:7" ht="13.5">
      <c r="B121" s="30"/>
      <c r="C121" s="389"/>
      <c r="D121" s="30"/>
      <c r="E121" s="30"/>
      <c r="F121" s="30"/>
      <c r="G121" s="30"/>
    </row>
    <row r="122" spans="2:7" ht="13.5">
      <c r="B122" s="30"/>
      <c r="C122" s="389"/>
      <c r="D122" s="30"/>
      <c r="E122" s="30"/>
      <c r="F122" s="30"/>
      <c r="G122" s="30"/>
    </row>
    <row r="123" spans="2:7" ht="13.5">
      <c r="B123" s="30"/>
      <c r="C123" s="389"/>
      <c r="D123" s="30"/>
      <c r="E123" s="30"/>
      <c r="F123" s="30"/>
      <c r="G123" s="30"/>
    </row>
    <row r="124" spans="2:7" ht="13.5">
      <c r="B124" s="30"/>
      <c r="C124" s="389"/>
      <c r="D124" s="30"/>
      <c r="E124" s="30"/>
      <c r="F124" s="30"/>
      <c r="G124" s="30"/>
    </row>
    <row r="125" spans="2:7" ht="13.5">
      <c r="B125" s="30"/>
      <c r="C125" s="389"/>
      <c r="D125" s="30"/>
      <c r="E125" s="30"/>
      <c r="F125" s="30"/>
      <c r="G125" s="30"/>
    </row>
    <row r="126" spans="2:7" ht="13.5">
      <c r="B126" s="30"/>
      <c r="C126" s="389"/>
      <c r="D126" s="30"/>
      <c r="E126" s="30"/>
      <c r="F126" s="30"/>
      <c r="G126" s="30"/>
    </row>
    <row r="127" spans="2:7" ht="13.5">
      <c r="B127" s="30"/>
      <c r="C127" s="389"/>
      <c r="D127" s="30"/>
      <c r="E127" s="30"/>
      <c r="F127" s="30"/>
      <c r="G127" s="30"/>
    </row>
    <row r="128" spans="2:7" ht="13.5">
      <c r="B128" s="30"/>
      <c r="C128" s="389"/>
      <c r="D128" s="30"/>
      <c r="E128" s="30"/>
      <c r="F128" s="30"/>
      <c r="G128" s="30"/>
    </row>
    <row r="129" spans="2:7" ht="13.5">
      <c r="B129" s="30"/>
      <c r="C129" s="389"/>
      <c r="D129" s="30"/>
      <c r="E129" s="30"/>
      <c r="F129" s="30"/>
      <c r="G129" s="30"/>
    </row>
    <row r="130" spans="2:7" ht="13.5">
      <c r="B130" s="30"/>
      <c r="C130" s="389"/>
      <c r="D130" s="30"/>
      <c r="E130" s="30"/>
      <c r="F130" s="30"/>
      <c r="G130" s="30"/>
    </row>
  </sheetData>
  <sheetProtection/>
  <mergeCells count="5">
    <mergeCell ref="E5:F5"/>
    <mergeCell ref="A5:A6"/>
    <mergeCell ref="B5:B6"/>
    <mergeCell ref="C5:C6"/>
    <mergeCell ref="D5:D6"/>
  </mergeCells>
  <printOptions/>
  <pageMargins left="0.32" right="0.24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D26" sqref="D26"/>
    </sheetView>
  </sheetViews>
  <sheetFormatPr defaultColWidth="9.140625" defaultRowHeight="15"/>
  <cols>
    <col min="2" max="2" width="15.421875" style="0" customWidth="1"/>
    <col min="3" max="3" width="9.140625" style="388" customWidth="1"/>
    <col min="4" max="4" width="43.140625" style="0" customWidth="1"/>
  </cols>
  <sheetData>
    <row r="1" spans="1:6" ht="15" customHeight="1" thickBot="1">
      <c r="A1" s="606" t="s">
        <v>1</v>
      </c>
      <c r="B1" s="597" t="s">
        <v>2</v>
      </c>
      <c r="C1" s="599" t="s">
        <v>3</v>
      </c>
      <c r="D1" s="601" t="s">
        <v>4</v>
      </c>
      <c r="E1" s="603" t="s">
        <v>8</v>
      </c>
      <c r="F1" s="604"/>
    </row>
    <row r="2" spans="1:6" ht="15" customHeight="1" thickBot="1">
      <c r="A2" s="607"/>
      <c r="B2" s="598"/>
      <c r="C2" s="600"/>
      <c r="D2" s="602"/>
      <c r="E2" s="509" t="s">
        <v>13</v>
      </c>
      <c r="F2" s="410" t="s">
        <v>14</v>
      </c>
    </row>
    <row r="3" spans="1:7" ht="15" customHeight="1">
      <c r="A3" s="260" t="s">
        <v>175</v>
      </c>
      <c r="B3" s="363" t="s">
        <v>64</v>
      </c>
      <c r="C3" s="510">
        <v>1990</v>
      </c>
      <c r="D3" s="404" t="s">
        <v>172</v>
      </c>
      <c r="E3" s="405">
        <v>43</v>
      </c>
      <c r="F3" s="511">
        <f aca="true" t="shared" si="0" ref="F3:F34">E3*1.75</f>
        <v>75.25</v>
      </c>
      <c r="G3" s="30"/>
    </row>
    <row r="4" spans="1:7" ht="15" customHeight="1">
      <c r="A4" s="263" t="s">
        <v>176</v>
      </c>
      <c r="B4" s="255" t="s">
        <v>15</v>
      </c>
      <c r="C4" s="256">
        <v>1989</v>
      </c>
      <c r="D4" s="397" t="s">
        <v>16</v>
      </c>
      <c r="E4" s="398">
        <v>40</v>
      </c>
      <c r="F4" s="512">
        <f t="shared" si="0"/>
        <v>70</v>
      </c>
      <c r="G4" s="30"/>
    </row>
    <row r="5" spans="1:7" ht="15" customHeight="1">
      <c r="A5" s="263" t="s">
        <v>177</v>
      </c>
      <c r="B5" s="255" t="s">
        <v>34</v>
      </c>
      <c r="C5" s="256">
        <v>1989</v>
      </c>
      <c r="D5" s="397" t="s">
        <v>35</v>
      </c>
      <c r="E5" s="398">
        <v>39</v>
      </c>
      <c r="F5" s="512">
        <f t="shared" si="0"/>
        <v>68.25</v>
      </c>
      <c r="G5" s="30"/>
    </row>
    <row r="6" spans="1:7" ht="15" customHeight="1">
      <c r="A6" s="263" t="s">
        <v>178</v>
      </c>
      <c r="B6" s="255" t="s">
        <v>48</v>
      </c>
      <c r="C6" s="256">
        <v>1992</v>
      </c>
      <c r="D6" s="397" t="s">
        <v>49</v>
      </c>
      <c r="E6" s="398">
        <v>34</v>
      </c>
      <c r="F6" s="512">
        <f t="shared" si="0"/>
        <v>59.5</v>
      </c>
      <c r="G6" s="30"/>
    </row>
    <row r="7" spans="1:7" ht="15" customHeight="1">
      <c r="A7" s="263" t="s">
        <v>179</v>
      </c>
      <c r="B7" s="257" t="s">
        <v>70</v>
      </c>
      <c r="C7" s="402">
        <v>1990</v>
      </c>
      <c r="D7" s="397" t="s">
        <v>67</v>
      </c>
      <c r="E7" s="398">
        <v>33</v>
      </c>
      <c r="F7" s="512">
        <f t="shared" si="0"/>
        <v>57.75</v>
      </c>
      <c r="G7" s="30"/>
    </row>
    <row r="8" spans="1:7" ht="15" customHeight="1">
      <c r="A8" s="263" t="s">
        <v>180</v>
      </c>
      <c r="B8" s="255" t="s">
        <v>47</v>
      </c>
      <c r="C8" s="256">
        <v>1989</v>
      </c>
      <c r="D8" s="397" t="s">
        <v>44</v>
      </c>
      <c r="E8" s="398">
        <v>32</v>
      </c>
      <c r="F8" s="512">
        <f t="shared" si="0"/>
        <v>56</v>
      </c>
      <c r="G8" s="30"/>
    </row>
    <row r="9" spans="1:7" ht="15" customHeight="1">
      <c r="A9" s="263" t="s">
        <v>181</v>
      </c>
      <c r="B9" s="257" t="s">
        <v>81</v>
      </c>
      <c r="C9" s="402">
        <v>1990</v>
      </c>
      <c r="D9" s="401" t="s">
        <v>82</v>
      </c>
      <c r="E9" s="398">
        <v>31</v>
      </c>
      <c r="F9" s="512">
        <f t="shared" si="0"/>
        <v>54.25</v>
      </c>
      <c r="G9" s="30"/>
    </row>
    <row r="10" spans="1:7" ht="15" customHeight="1">
      <c r="A10" s="263" t="s">
        <v>182</v>
      </c>
      <c r="B10" s="255" t="s">
        <v>51</v>
      </c>
      <c r="C10" s="256">
        <v>1989</v>
      </c>
      <c r="D10" s="397" t="s">
        <v>49</v>
      </c>
      <c r="E10" s="398">
        <v>30</v>
      </c>
      <c r="F10" s="512">
        <f t="shared" si="0"/>
        <v>52.5</v>
      </c>
      <c r="G10" s="30"/>
    </row>
    <row r="11" spans="1:7" ht="15" customHeight="1">
      <c r="A11" s="263" t="s">
        <v>183</v>
      </c>
      <c r="B11" s="257" t="s">
        <v>80</v>
      </c>
      <c r="C11" s="402">
        <v>1990</v>
      </c>
      <c r="D11" s="401" t="s">
        <v>77</v>
      </c>
      <c r="E11" s="398">
        <v>30</v>
      </c>
      <c r="F11" s="512">
        <f t="shared" si="0"/>
        <v>52.5</v>
      </c>
      <c r="G11" s="30"/>
    </row>
    <row r="12" spans="1:7" ht="15" customHeight="1">
      <c r="A12" s="263" t="s">
        <v>184</v>
      </c>
      <c r="B12" s="257" t="s">
        <v>68</v>
      </c>
      <c r="C12" s="402">
        <v>1991</v>
      </c>
      <c r="D12" s="397" t="s">
        <v>67</v>
      </c>
      <c r="E12" s="398">
        <v>29</v>
      </c>
      <c r="F12" s="512">
        <f t="shared" si="0"/>
        <v>50.75</v>
      </c>
      <c r="G12" s="30"/>
    </row>
    <row r="13" spans="1:7" ht="15" customHeight="1">
      <c r="A13" s="263" t="s">
        <v>185</v>
      </c>
      <c r="B13" s="257" t="s">
        <v>62</v>
      </c>
      <c r="C13" s="402">
        <v>1990</v>
      </c>
      <c r="D13" s="397" t="s">
        <v>172</v>
      </c>
      <c r="E13" s="398">
        <v>28</v>
      </c>
      <c r="F13" s="512">
        <f t="shared" si="0"/>
        <v>49</v>
      </c>
      <c r="G13" s="30"/>
    </row>
    <row r="14" spans="1:7" ht="15" customHeight="1">
      <c r="A14" s="263" t="s">
        <v>186</v>
      </c>
      <c r="B14" s="255" t="s">
        <v>28</v>
      </c>
      <c r="C14" s="256">
        <v>1989</v>
      </c>
      <c r="D14" s="397" t="s">
        <v>26</v>
      </c>
      <c r="E14" s="398">
        <v>27</v>
      </c>
      <c r="F14" s="512">
        <f t="shared" si="0"/>
        <v>47.25</v>
      </c>
      <c r="G14" s="30"/>
    </row>
    <row r="15" spans="1:7" ht="15" customHeight="1">
      <c r="A15" s="263" t="s">
        <v>187</v>
      </c>
      <c r="B15" s="255" t="s">
        <v>29</v>
      </c>
      <c r="C15" s="256">
        <v>1991</v>
      </c>
      <c r="D15" s="397" t="s">
        <v>30</v>
      </c>
      <c r="E15" s="398">
        <v>27</v>
      </c>
      <c r="F15" s="512">
        <f t="shared" si="0"/>
        <v>47.25</v>
      </c>
      <c r="G15" s="30"/>
    </row>
    <row r="16" spans="1:7" ht="15" customHeight="1">
      <c r="A16" s="263" t="s">
        <v>188</v>
      </c>
      <c r="B16" s="259" t="s">
        <v>36</v>
      </c>
      <c r="C16" s="256">
        <v>1991</v>
      </c>
      <c r="D16" s="397" t="s">
        <v>35</v>
      </c>
      <c r="E16" s="398">
        <v>27</v>
      </c>
      <c r="F16" s="512">
        <f t="shared" si="0"/>
        <v>47.25</v>
      </c>
      <c r="G16" s="30"/>
    </row>
    <row r="17" spans="1:7" ht="15" customHeight="1">
      <c r="A17" s="263" t="s">
        <v>189</v>
      </c>
      <c r="B17" s="255" t="s">
        <v>37</v>
      </c>
      <c r="C17" s="256">
        <v>1989</v>
      </c>
      <c r="D17" s="397" t="s">
        <v>35</v>
      </c>
      <c r="E17" s="398">
        <v>27</v>
      </c>
      <c r="F17" s="512">
        <f t="shared" si="0"/>
        <v>47.25</v>
      </c>
      <c r="G17" s="30"/>
    </row>
    <row r="18" spans="1:7" ht="15" customHeight="1">
      <c r="A18" s="263" t="s">
        <v>190</v>
      </c>
      <c r="B18" s="257" t="s">
        <v>66</v>
      </c>
      <c r="C18" s="402">
        <v>1992</v>
      </c>
      <c r="D18" s="397" t="s">
        <v>67</v>
      </c>
      <c r="E18" s="398">
        <v>27</v>
      </c>
      <c r="F18" s="512">
        <f t="shared" si="0"/>
        <v>47.25</v>
      </c>
      <c r="G18" s="30"/>
    </row>
    <row r="19" spans="1:7" ht="15" customHeight="1">
      <c r="A19" s="263" t="s">
        <v>191</v>
      </c>
      <c r="B19" s="255" t="s">
        <v>45</v>
      </c>
      <c r="C19" s="256">
        <v>1991</v>
      </c>
      <c r="D19" s="397" t="s">
        <v>44</v>
      </c>
      <c r="E19" s="398">
        <v>26</v>
      </c>
      <c r="F19" s="512">
        <f t="shared" si="0"/>
        <v>45.5</v>
      </c>
      <c r="G19" s="30"/>
    </row>
    <row r="20" spans="1:7" ht="15" customHeight="1">
      <c r="A20" s="263" t="s">
        <v>192</v>
      </c>
      <c r="B20" s="358" t="s">
        <v>73</v>
      </c>
      <c r="C20" s="399">
        <v>1989</v>
      </c>
      <c r="D20" s="397" t="s">
        <v>72</v>
      </c>
      <c r="E20" s="398">
        <v>26</v>
      </c>
      <c r="F20" s="512">
        <f t="shared" si="0"/>
        <v>45.5</v>
      </c>
      <c r="G20" s="30"/>
    </row>
    <row r="21" spans="1:7" ht="15" customHeight="1">
      <c r="A21" s="263" t="s">
        <v>193</v>
      </c>
      <c r="B21" s="255" t="s">
        <v>19</v>
      </c>
      <c r="C21" s="256">
        <v>1991</v>
      </c>
      <c r="D21" s="397" t="s">
        <v>16</v>
      </c>
      <c r="E21" s="398">
        <v>24</v>
      </c>
      <c r="F21" s="512">
        <f t="shared" si="0"/>
        <v>42</v>
      </c>
      <c r="G21" s="30"/>
    </row>
    <row r="22" spans="1:7" ht="15" customHeight="1">
      <c r="A22" s="263" t="s">
        <v>194</v>
      </c>
      <c r="B22" s="255" t="s">
        <v>23</v>
      </c>
      <c r="C22" s="256">
        <v>1990</v>
      </c>
      <c r="D22" s="397" t="s">
        <v>21</v>
      </c>
      <c r="E22" s="398">
        <v>24</v>
      </c>
      <c r="F22" s="512">
        <f t="shared" si="0"/>
        <v>42</v>
      </c>
      <c r="G22" s="30"/>
    </row>
    <row r="23" spans="1:7" ht="15" customHeight="1">
      <c r="A23" s="263" t="s">
        <v>195</v>
      </c>
      <c r="B23" s="255" t="s">
        <v>40</v>
      </c>
      <c r="C23" s="256">
        <v>1991</v>
      </c>
      <c r="D23" s="397" t="s">
        <v>39</v>
      </c>
      <c r="E23" s="398">
        <v>24</v>
      </c>
      <c r="F23" s="512">
        <f t="shared" si="0"/>
        <v>42</v>
      </c>
      <c r="G23" s="30"/>
    </row>
    <row r="24" spans="1:7" ht="15" customHeight="1">
      <c r="A24" s="263" t="s">
        <v>196</v>
      </c>
      <c r="B24" s="358" t="s">
        <v>84</v>
      </c>
      <c r="C24" s="399">
        <v>1991</v>
      </c>
      <c r="D24" s="401" t="s">
        <v>82</v>
      </c>
      <c r="E24" s="398">
        <v>24</v>
      </c>
      <c r="F24" s="512">
        <f t="shared" si="0"/>
        <v>42</v>
      </c>
      <c r="G24" s="30"/>
    </row>
    <row r="25" spans="1:7" ht="15" customHeight="1">
      <c r="A25" s="263" t="s">
        <v>197</v>
      </c>
      <c r="B25" s="255" t="s">
        <v>22</v>
      </c>
      <c r="C25" s="256">
        <v>1990</v>
      </c>
      <c r="D25" s="397" t="s">
        <v>21</v>
      </c>
      <c r="E25" s="398">
        <v>23</v>
      </c>
      <c r="F25" s="512">
        <f t="shared" si="0"/>
        <v>40.25</v>
      </c>
      <c r="G25" s="30"/>
    </row>
    <row r="26" spans="1:7" ht="15" customHeight="1">
      <c r="A26" s="263" t="s">
        <v>198</v>
      </c>
      <c r="B26" s="255" t="s">
        <v>25</v>
      </c>
      <c r="C26" s="256">
        <v>1990</v>
      </c>
      <c r="D26" s="397" t="s">
        <v>26</v>
      </c>
      <c r="E26" s="398">
        <v>23</v>
      </c>
      <c r="F26" s="512">
        <f t="shared" si="0"/>
        <v>40.25</v>
      </c>
      <c r="G26" s="30"/>
    </row>
    <row r="27" spans="1:7" ht="15" customHeight="1">
      <c r="A27" s="263" t="s">
        <v>199</v>
      </c>
      <c r="B27" s="255" t="s">
        <v>32</v>
      </c>
      <c r="C27" s="256">
        <v>1990</v>
      </c>
      <c r="D27" s="397" t="s">
        <v>30</v>
      </c>
      <c r="E27" s="398">
        <v>23</v>
      </c>
      <c r="F27" s="512">
        <f t="shared" si="0"/>
        <v>40.25</v>
      </c>
      <c r="G27" s="30"/>
    </row>
    <row r="28" spans="1:7" ht="15" customHeight="1">
      <c r="A28" s="263" t="s">
        <v>200</v>
      </c>
      <c r="B28" s="255" t="s">
        <v>43</v>
      </c>
      <c r="C28" s="256">
        <v>1991</v>
      </c>
      <c r="D28" s="397" t="s">
        <v>44</v>
      </c>
      <c r="E28" s="398">
        <v>23</v>
      </c>
      <c r="F28" s="512">
        <f t="shared" si="0"/>
        <v>40.25</v>
      </c>
      <c r="G28" s="30"/>
    </row>
    <row r="29" spans="1:7" ht="15" customHeight="1">
      <c r="A29" s="263" t="s">
        <v>201</v>
      </c>
      <c r="B29" s="259" t="s">
        <v>60</v>
      </c>
      <c r="C29" s="357">
        <v>1989</v>
      </c>
      <c r="D29" s="397" t="s">
        <v>59</v>
      </c>
      <c r="E29" s="398">
        <v>23</v>
      </c>
      <c r="F29" s="512">
        <f t="shared" si="0"/>
        <v>40.25</v>
      </c>
      <c r="G29" s="30"/>
    </row>
    <row r="30" spans="1:7" ht="15" customHeight="1">
      <c r="A30" s="263" t="s">
        <v>202</v>
      </c>
      <c r="B30" s="257" t="s">
        <v>69</v>
      </c>
      <c r="C30" s="402">
        <v>1990</v>
      </c>
      <c r="D30" s="397" t="s">
        <v>67</v>
      </c>
      <c r="E30" s="398">
        <v>23</v>
      </c>
      <c r="F30" s="512">
        <f t="shared" si="0"/>
        <v>40.25</v>
      </c>
      <c r="G30" s="30"/>
    </row>
    <row r="31" spans="1:7" ht="15" customHeight="1">
      <c r="A31" s="263" t="s">
        <v>203</v>
      </c>
      <c r="B31" s="257" t="s">
        <v>76</v>
      </c>
      <c r="C31" s="402">
        <v>1990</v>
      </c>
      <c r="D31" s="401" t="s">
        <v>77</v>
      </c>
      <c r="E31" s="398">
        <v>23</v>
      </c>
      <c r="F31" s="512">
        <f t="shared" si="0"/>
        <v>40.25</v>
      </c>
      <c r="G31" s="30"/>
    </row>
    <row r="32" spans="1:7" ht="15" customHeight="1">
      <c r="A32" s="263" t="s">
        <v>204</v>
      </c>
      <c r="B32" s="255" t="s">
        <v>78</v>
      </c>
      <c r="C32" s="256">
        <v>1989</v>
      </c>
      <c r="D32" s="401" t="s">
        <v>77</v>
      </c>
      <c r="E32" s="398">
        <v>23</v>
      </c>
      <c r="F32" s="512">
        <f t="shared" si="0"/>
        <v>40.25</v>
      </c>
      <c r="G32" s="30"/>
    </row>
    <row r="33" spans="1:7" ht="15" customHeight="1">
      <c r="A33" s="263" t="s">
        <v>205</v>
      </c>
      <c r="B33" s="358" t="s">
        <v>83</v>
      </c>
      <c r="C33" s="399">
        <v>1989</v>
      </c>
      <c r="D33" s="401" t="s">
        <v>82</v>
      </c>
      <c r="E33" s="398">
        <v>23</v>
      </c>
      <c r="F33" s="512">
        <f t="shared" si="0"/>
        <v>40.25</v>
      </c>
      <c r="G33" s="30"/>
    </row>
    <row r="34" spans="1:7" ht="15" customHeight="1">
      <c r="A34" s="263" t="s">
        <v>206</v>
      </c>
      <c r="B34" s="255" t="s">
        <v>42</v>
      </c>
      <c r="C34" s="256">
        <v>1992</v>
      </c>
      <c r="D34" s="397" t="s">
        <v>39</v>
      </c>
      <c r="E34" s="398">
        <v>22</v>
      </c>
      <c r="F34" s="512">
        <f t="shared" si="0"/>
        <v>38.5</v>
      </c>
      <c r="G34" s="30"/>
    </row>
    <row r="35" spans="1:7" ht="15" customHeight="1">
      <c r="A35" s="263" t="s">
        <v>207</v>
      </c>
      <c r="B35" s="358" t="s">
        <v>79</v>
      </c>
      <c r="C35" s="399">
        <v>1990</v>
      </c>
      <c r="D35" s="401" t="s">
        <v>77</v>
      </c>
      <c r="E35" s="398">
        <v>22</v>
      </c>
      <c r="F35" s="512">
        <f aca="true" t="shared" si="1" ref="F35:F62">E35*1.75</f>
        <v>38.5</v>
      </c>
      <c r="G35" s="30"/>
    </row>
    <row r="36" spans="1:7" ht="15" customHeight="1">
      <c r="A36" s="263" t="s">
        <v>208</v>
      </c>
      <c r="B36" s="257" t="s">
        <v>63</v>
      </c>
      <c r="C36" s="357">
        <v>1990</v>
      </c>
      <c r="D36" s="397" t="s">
        <v>172</v>
      </c>
      <c r="E36" s="398">
        <v>21</v>
      </c>
      <c r="F36" s="512">
        <f t="shared" si="1"/>
        <v>36.75</v>
      </c>
      <c r="G36" s="30"/>
    </row>
    <row r="37" spans="1:7" ht="15" customHeight="1">
      <c r="A37" s="263" t="s">
        <v>209</v>
      </c>
      <c r="B37" s="259" t="s">
        <v>65</v>
      </c>
      <c r="C37" s="357">
        <v>1991</v>
      </c>
      <c r="D37" s="397" t="s">
        <v>172</v>
      </c>
      <c r="E37" s="398">
        <v>21</v>
      </c>
      <c r="F37" s="512">
        <f t="shared" si="1"/>
        <v>36.75</v>
      </c>
      <c r="G37" s="30"/>
    </row>
    <row r="38" spans="1:7" ht="15" customHeight="1">
      <c r="A38" s="263" t="s">
        <v>210</v>
      </c>
      <c r="B38" s="358" t="s">
        <v>74</v>
      </c>
      <c r="C38" s="399">
        <v>1989</v>
      </c>
      <c r="D38" s="397" t="s">
        <v>72</v>
      </c>
      <c r="E38" s="398">
        <v>21</v>
      </c>
      <c r="F38" s="512">
        <f t="shared" si="1"/>
        <v>36.75</v>
      </c>
      <c r="G38" s="30"/>
    </row>
    <row r="39" spans="1:7" ht="15" customHeight="1">
      <c r="A39" s="263" t="s">
        <v>211</v>
      </c>
      <c r="B39" s="257" t="s">
        <v>75</v>
      </c>
      <c r="C39" s="402">
        <v>1990</v>
      </c>
      <c r="D39" s="397" t="s">
        <v>72</v>
      </c>
      <c r="E39" s="398">
        <v>21</v>
      </c>
      <c r="F39" s="512">
        <f t="shared" si="1"/>
        <v>36.75</v>
      </c>
      <c r="G39" s="30"/>
    </row>
    <row r="40" spans="1:7" ht="15" customHeight="1">
      <c r="A40" s="263" t="s">
        <v>212</v>
      </c>
      <c r="B40" s="255" t="s">
        <v>53</v>
      </c>
      <c r="C40" s="256">
        <v>1990</v>
      </c>
      <c r="D40" s="397" t="s">
        <v>54</v>
      </c>
      <c r="E40" s="398">
        <v>20</v>
      </c>
      <c r="F40" s="512">
        <f t="shared" si="1"/>
        <v>35</v>
      </c>
      <c r="G40" s="30"/>
    </row>
    <row r="41" spans="1:7" ht="15" customHeight="1">
      <c r="A41" s="263" t="s">
        <v>213</v>
      </c>
      <c r="B41" s="255" t="s">
        <v>52</v>
      </c>
      <c r="C41" s="256">
        <v>1990</v>
      </c>
      <c r="D41" s="397" t="s">
        <v>49</v>
      </c>
      <c r="E41" s="398">
        <v>19</v>
      </c>
      <c r="F41" s="512">
        <f t="shared" si="1"/>
        <v>33.25</v>
      </c>
      <c r="G41" s="30"/>
    </row>
    <row r="42" spans="1:7" ht="15" customHeight="1">
      <c r="A42" s="263" t="s">
        <v>214</v>
      </c>
      <c r="B42" s="255" t="s">
        <v>50</v>
      </c>
      <c r="C42" s="256">
        <v>1991</v>
      </c>
      <c r="D42" s="397" t="s">
        <v>49</v>
      </c>
      <c r="E42" s="398">
        <v>18</v>
      </c>
      <c r="F42" s="512">
        <f t="shared" si="1"/>
        <v>31.5</v>
      </c>
      <c r="G42" s="30"/>
    </row>
    <row r="43" spans="1:7" ht="15" customHeight="1">
      <c r="A43" s="263" t="s">
        <v>215</v>
      </c>
      <c r="B43" s="255" t="s">
        <v>55</v>
      </c>
      <c r="C43" s="256">
        <v>1992</v>
      </c>
      <c r="D43" s="397" t="s">
        <v>54</v>
      </c>
      <c r="E43" s="398">
        <v>18</v>
      </c>
      <c r="F43" s="512">
        <f t="shared" si="1"/>
        <v>31.5</v>
      </c>
      <c r="G43" s="30"/>
    </row>
    <row r="44" spans="1:7" ht="15" customHeight="1">
      <c r="A44" s="263" t="s">
        <v>216</v>
      </c>
      <c r="B44" s="255" t="s">
        <v>56</v>
      </c>
      <c r="C44" s="256">
        <v>1991</v>
      </c>
      <c r="D44" s="397" t="s">
        <v>54</v>
      </c>
      <c r="E44" s="398">
        <v>18</v>
      </c>
      <c r="F44" s="512">
        <f t="shared" si="1"/>
        <v>31.5</v>
      </c>
      <c r="G44" s="30"/>
    </row>
    <row r="45" spans="1:7" ht="15" customHeight="1">
      <c r="A45" s="263" t="s">
        <v>217</v>
      </c>
      <c r="B45" s="358" t="s">
        <v>87</v>
      </c>
      <c r="C45" s="402">
        <v>1991</v>
      </c>
      <c r="D45" s="257" t="s">
        <v>223</v>
      </c>
      <c r="E45" s="402">
        <v>18</v>
      </c>
      <c r="F45" s="512">
        <f t="shared" si="1"/>
        <v>31.5</v>
      </c>
      <c r="G45" s="30"/>
    </row>
    <row r="46" spans="1:7" ht="15" customHeight="1">
      <c r="A46" s="263" t="s">
        <v>218</v>
      </c>
      <c r="B46" s="255" t="s">
        <v>20</v>
      </c>
      <c r="C46" s="256">
        <v>1989</v>
      </c>
      <c r="D46" s="397" t="s">
        <v>21</v>
      </c>
      <c r="E46" s="398">
        <v>17</v>
      </c>
      <c r="F46" s="512">
        <f t="shared" si="1"/>
        <v>29.75</v>
      </c>
      <c r="G46" s="30"/>
    </row>
    <row r="47" spans="1:7" ht="15" customHeight="1">
      <c r="A47" s="263" t="s">
        <v>219</v>
      </c>
      <c r="B47" s="255" t="s">
        <v>46</v>
      </c>
      <c r="C47" s="256">
        <v>1991</v>
      </c>
      <c r="D47" s="397" t="s">
        <v>44</v>
      </c>
      <c r="E47" s="398">
        <v>17</v>
      </c>
      <c r="F47" s="512">
        <f t="shared" si="1"/>
        <v>29.75</v>
      </c>
      <c r="G47" s="30"/>
    </row>
    <row r="48" spans="1:7" ht="15" customHeight="1">
      <c r="A48" s="263" t="s">
        <v>220</v>
      </c>
      <c r="B48" s="257" t="s">
        <v>71</v>
      </c>
      <c r="C48" s="402">
        <v>1991</v>
      </c>
      <c r="D48" s="397" t="s">
        <v>72</v>
      </c>
      <c r="E48" s="398">
        <v>17</v>
      </c>
      <c r="F48" s="512">
        <f t="shared" si="1"/>
        <v>29.75</v>
      </c>
      <c r="G48" s="30"/>
    </row>
    <row r="49" spans="1:7" ht="15" customHeight="1">
      <c r="A49" s="263" t="s">
        <v>221</v>
      </c>
      <c r="B49" s="358" t="s">
        <v>88</v>
      </c>
      <c r="C49" s="402">
        <v>1989</v>
      </c>
      <c r="D49" s="257" t="s">
        <v>223</v>
      </c>
      <c r="E49" s="402">
        <v>17</v>
      </c>
      <c r="F49" s="512">
        <f t="shared" si="1"/>
        <v>29.75</v>
      </c>
      <c r="G49" s="30"/>
    </row>
    <row r="50" spans="1:7" ht="15" customHeight="1">
      <c r="A50" s="263" t="s">
        <v>222</v>
      </c>
      <c r="B50" s="255" t="s">
        <v>33</v>
      </c>
      <c r="C50" s="256">
        <v>1991</v>
      </c>
      <c r="D50" s="397" t="s">
        <v>30</v>
      </c>
      <c r="E50" s="398">
        <v>16</v>
      </c>
      <c r="F50" s="512">
        <f t="shared" si="1"/>
        <v>28</v>
      </c>
      <c r="G50" s="30"/>
    </row>
    <row r="51" spans="1:7" ht="15" customHeight="1">
      <c r="A51" s="263" t="s">
        <v>225</v>
      </c>
      <c r="B51" s="255" t="s">
        <v>27</v>
      </c>
      <c r="C51" s="256">
        <v>1989</v>
      </c>
      <c r="D51" s="397" t="s">
        <v>26</v>
      </c>
      <c r="E51" s="398">
        <v>15</v>
      </c>
      <c r="F51" s="512">
        <f t="shared" si="1"/>
        <v>26.25</v>
      </c>
      <c r="G51" s="30"/>
    </row>
    <row r="52" spans="1:7" ht="15" customHeight="1">
      <c r="A52" s="263" t="s">
        <v>226</v>
      </c>
      <c r="B52" s="255" t="s">
        <v>41</v>
      </c>
      <c r="C52" s="256">
        <v>1990</v>
      </c>
      <c r="D52" s="397" t="s">
        <v>39</v>
      </c>
      <c r="E52" s="398">
        <v>15</v>
      </c>
      <c r="F52" s="512">
        <f t="shared" si="1"/>
        <v>26.25</v>
      </c>
      <c r="G52" s="30"/>
    </row>
    <row r="53" spans="1:7" ht="15" customHeight="1">
      <c r="A53" s="263" t="s">
        <v>227</v>
      </c>
      <c r="B53" s="255" t="s">
        <v>31</v>
      </c>
      <c r="C53" s="256">
        <v>1990</v>
      </c>
      <c r="D53" s="397" t="s">
        <v>30</v>
      </c>
      <c r="E53" s="398">
        <v>14</v>
      </c>
      <c r="F53" s="512">
        <f t="shared" si="1"/>
        <v>24.5</v>
      </c>
      <c r="G53" s="30"/>
    </row>
    <row r="54" spans="1:7" ht="15" customHeight="1">
      <c r="A54" s="263" t="s">
        <v>228</v>
      </c>
      <c r="B54" s="255" t="s">
        <v>17</v>
      </c>
      <c r="C54" s="256">
        <v>1992</v>
      </c>
      <c r="D54" s="397" t="s">
        <v>16</v>
      </c>
      <c r="E54" s="398">
        <v>13</v>
      </c>
      <c r="F54" s="512">
        <f t="shared" si="1"/>
        <v>22.75</v>
      </c>
      <c r="G54" s="30"/>
    </row>
    <row r="55" spans="1:7" ht="15" customHeight="1">
      <c r="A55" s="263" t="s">
        <v>229</v>
      </c>
      <c r="B55" s="255" t="s">
        <v>57</v>
      </c>
      <c r="C55" s="256">
        <v>1993</v>
      </c>
      <c r="D55" s="397" t="s">
        <v>54</v>
      </c>
      <c r="E55" s="398">
        <v>12</v>
      </c>
      <c r="F55" s="512">
        <f t="shared" si="1"/>
        <v>21</v>
      </c>
      <c r="G55" s="30"/>
    </row>
    <row r="56" spans="1:7" ht="15" customHeight="1">
      <c r="A56" s="263" t="s">
        <v>230</v>
      </c>
      <c r="B56" s="358" t="s">
        <v>86</v>
      </c>
      <c r="C56" s="402">
        <v>1991</v>
      </c>
      <c r="D56" s="257" t="s">
        <v>223</v>
      </c>
      <c r="E56" s="402">
        <v>12</v>
      </c>
      <c r="F56" s="512">
        <f t="shared" si="1"/>
        <v>21</v>
      </c>
      <c r="G56" s="30"/>
    </row>
    <row r="57" spans="1:7" ht="15" customHeight="1">
      <c r="A57" s="263" t="s">
        <v>231</v>
      </c>
      <c r="B57" s="255" t="s">
        <v>18</v>
      </c>
      <c r="C57" s="256">
        <v>1990</v>
      </c>
      <c r="D57" s="397" t="s">
        <v>16</v>
      </c>
      <c r="E57" s="398">
        <v>10</v>
      </c>
      <c r="F57" s="512">
        <f t="shared" si="1"/>
        <v>17.5</v>
      </c>
      <c r="G57" s="30"/>
    </row>
    <row r="58" spans="1:7" ht="15" customHeight="1">
      <c r="A58" s="263" t="s">
        <v>232</v>
      </c>
      <c r="B58" s="257" t="s">
        <v>58</v>
      </c>
      <c r="C58" s="402">
        <v>1989</v>
      </c>
      <c r="D58" s="397" t="s">
        <v>59</v>
      </c>
      <c r="E58" s="398">
        <v>10</v>
      </c>
      <c r="F58" s="512">
        <f t="shared" si="1"/>
        <v>17.5</v>
      </c>
      <c r="G58" s="30"/>
    </row>
    <row r="59" spans="1:7" ht="15" customHeight="1">
      <c r="A59" s="263" t="s">
        <v>233</v>
      </c>
      <c r="B59" s="257" t="s">
        <v>85</v>
      </c>
      <c r="C59" s="402">
        <v>1989</v>
      </c>
      <c r="D59" s="401" t="s">
        <v>82</v>
      </c>
      <c r="E59" s="398">
        <v>10</v>
      </c>
      <c r="F59" s="512">
        <f t="shared" si="1"/>
        <v>17.5</v>
      </c>
      <c r="G59" s="30"/>
    </row>
    <row r="60" spans="1:7" ht="15" customHeight="1">
      <c r="A60" s="263" t="s">
        <v>234</v>
      </c>
      <c r="B60" s="358" t="s">
        <v>224</v>
      </c>
      <c r="C60" s="402">
        <v>1989</v>
      </c>
      <c r="D60" s="257" t="s">
        <v>223</v>
      </c>
      <c r="E60" s="402">
        <v>10</v>
      </c>
      <c r="F60" s="512">
        <f t="shared" si="1"/>
        <v>17.5</v>
      </c>
      <c r="G60" s="30"/>
    </row>
    <row r="61" spans="1:7" ht="15" customHeight="1">
      <c r="A61" s="263" t="s">
        <v>235</v>
      </c>
      <c r="B61" s="259" t="s">
        <v>61</v>
      </c>
      <c r="C61" s="357">
        <v>1991</v>
      </c>
      <c r="D61" s="397" t="s">
        <v>59</v>
      </c>
      <c r="E61" s="398">
        <v>9</v>
      </c>
      <c r="F61" s="512">
        <f t="shared" si="1"/>
        <v>15.75</v>
      </c>
      <c r="G61" s="30"/>
    </row>
    <row r="62" spans="1:7" ht="15" customHeight="1" thickBot="1">
      <c r="A62" s="265" t="s">
        <v>236</v>
      </c>
      <c r="B62" s="266" t="s">
        <v>38</v>
      </c>
      <c r="C62" s="267">
        <v>1993</v>
      </c>
      <c r="D62" s="407" t="s">
        <v>39</v>
      </c>
      <c r="E62" s="408">
        <v>2</v>
      </c>
      <c r="F62" s="513">
        <f t="shared" si="1"/>
        <v>3.5</v>
      </c>
      <c r="G62" s="30"/>
    </row>
    <row r="63" spans="2:7" ht="15" customHeight="1">
      <c r="B63" s="108"/>
      <c r="C63" s="106"/>
      <c r="D63" s="385"/>
      <c r="E63" s="387"/>
      <c r="F63" s="396"/>
      <c r="G63" s="30"/>
    </row>
    <row r="64" spans="2:7" ht="15" customHeight="1">
      <c r="B64" s="108"/>
      <c r="C64" s="106"/>
      <c r="D64" s="385"/>
      <c r="E64" s="387"/>
      <c r="F64" s="396"/>
      <c r="G64" s="30"/>
    </row>
    <row r="65" spans="2:7" ht="15" customHeight="1">
      <c r="B65" s="108"/>
      <c r="C65" s="106"/>
      <c r="D65" s="385"/>
      <c r="E65" s="387"/>
      <c r="F65" s="396"/>
      <c r="G65" s="30"/>
    </row>
    <row r="66" spans="2:7" ht="15" customHeight="1">
      <c r="B66" s="126"/>
      <c r="C66" s="343"/>
      <c r="D66" s="385"/>
      <c r="E66" s="387"/>
      <c r="F66" s="396"/>
      <c r="G66" s="30"/>
    </row>
    <row r="67" spans="2:7" ht="15" customHeight="1">
      <c r="B67" s="30"/>
      <c r="C67" s="389"/>
      <c r="D67" s="30"/>
      <c r="E67" s="30"/>
      <c r="F67" s="30"/>
      <c r="G67" s="30"/>
    </row>
    <row r="68" spans="2:7" ht="15" customHeight="1">
      <c r="B68" s="30"/>
      <c r="C68" s="389"/>
      <c r="D68" s="30"/>
      <c r="E68" s="30"/>
      <c r="F68" s="30"/>
      <c r="G68" s="30"/>
    </row>
    <row r="69" spans="2:7" ht="15" customHeight="1">
      <c r="B69" s="30"/>
      <c r="C69" s="389"/>
      <c r="D69" s="30"/>
      <c r="E69" s="30"/>
      <c r="F69" s="30"/>
      <c r="G69" s="30"/>
    </row>
    <row r="70" spans="2:7" ht="15" customHeight="1">
      <c r="B70" s="30"/>
      <c r="C70" s="389"/>
      <c r="D70" s="30"/>
      <c r="E70" s="30"/>
      <c r="F70" s="30"/>
      <c r="G70" s="30"/>
    </row>
    <row r="71" spans="2:7" ht="15" customHeight="1">
      <c r="B71" s="30"/>
      <c r="C71" s="389"/>
      <c r="D71" s="30"/>
      <c r="E71" s="30"/>
      <c r="F71" s="30"/>
      <c r="G71" s="30"/>
    </row>
    <row r="72" spans="2:7" ht="15" customHeight="1">
      <c r="B72" s="30"/>
      <c r="C72" s="389"/>
      <c r="D72" s="30"/>
      <c r="E72" s="30"/>
      <c r="F72" s="30"/>
      <c r="G72" s="30"/>
    </row>
    <row r="73" spans="2:7" ht="15" customHeight="1">
      <c r="B73" s="30"/>
      <c r="C73" s="389"/>
      <c r="D73" s="30"/>
      <c r="E73" s="30"/>
      <c r="F73" s="30"/>
      <c r="G73" s="30"/>
    </row>
    <row r="74" spans="2:7" ht="15" customHeight="1">
      <c r="B74" s="30"/>
      <c r="C74" s="389"/>
      <c r="D74" s="30"/>
      <c r="E74" s="30"/>
      <c r="F74" s="30"/>
      <c r="G74" s="30"/>
    </row>
    <row r="75" spans="2:7" ht="15" customHeight="1">
      <c r="B75" s="30"/>
      <c r="C75" s="389"/>
      <c r="D75" s="30"/>
      <c r="E75" s="30"/>
      <c r="F75" s="30"/>
      <c r="G75" s="30"/>
    </row>
    <row r="76" spans="2:7" ht="15" customHeight="1">
      <c r="B76" s="30"/>
      <c r="C76" s="389"/>
      <c r="D76" s="30"/>
      <c r="E76" s="30"/>
      <c r="F76" s="30"/>
      <c r="G76" s="30"/>
    </row>
    <row r="77" spans="2:7" ht="15" customHeight="1">
      <c r="B77" s="30"/>
      <c r="C77" s="389"/>
      <c r="D77" s="30"/>
      <c r="E77" s="30"/>
      <c r="F77" s="30"/>
      <c r="G77" s="30"/>
    </row>
    <row r="78" spans="2:7" ht="15" customHeight="1">
      <c r="B78" s="30"/>
      <c r="C78" s="389"/>
      <c r="D78" s="30"/>
      <c r="E78" s="30"/>
      <c r="F78" s="30"/>
      <c r="G78" s="30"/>
    </row>
    <row r="79" spans="2:7" ht="15" customHeight="1">
      <c r="B79" s="30"/>
      <c r="C79" s="389"/>
      <c r="D79" s="30"/>
      <c r="E79" s="30"/>
      <c r="F79" s="30"/>
      <c r="G79" s="30"/>
    </row>
    <row r="80" spans="2:7" ht="15" customHeight="1">
      <c r="B80" s="30"/>
      <c r="C80" s="389"/>
      <c r="D80" s="30"/>
      <c r="E80" s="30"/>
      <c r="F80" s="30"/>
      <c r="G80" s="30"/>
    </row>
    <row r="81" spans="2:7" ht="15" customHeight="1">
      <c r="B81" s="30"/>
      <c r="C81" s="389"/>
      <c r="D81" s="30"/>
      <c r="E81" s="30"/>
      <c r="F81" s="30"/>
      <c r="G81" s="30"/>
    </row>
    <row r="82" spans="2:7" ht="15" customHeight="1">
      <c r="B82" s="30"/>
      <c r="C82" s="389"/>
      <c r="D82" s="30"/>
      <c r="E82" s="30"/>
      <c r="F82" s="30"/>
      <c r="G82" s="30"/>
    </row>
    <row r="83" spans="2:7" ht="15" customHeight="1">
      <c r="B83" s="30"/>
      <c r="C83" s="389"/>
      <c r="D83" s="30"/>
      <c r="E83" s="30"/>
      <c r="F83" s="30"/>
      <c r="G83" s="30"/>
    </row>
    <row r="84" spans="2:7" ht="15" customHeight="1">
      <c r="B84" s="30"/>
      <c r="C84" s="389"/>
      <c r="D84" s="30"/>
      <c r="E84" s="30"/>
      <c r="F84" s="30"/>
      <c r="G84" s="30"/>
    </row>
    <row r="85" spans="2:7" ht="15" customHeight="1">
      <c r="B85" s="30"/>
      <c r="C85" s="389"/>
      <c r="D85" s="30"/>
      <c r="E85" s="30"/>
      <c r="F85" s="30"/>
      <c r="G85" s="30"/>
    </row>
    <row r="86" spans="2:7" ht="15" customHeight="1">
      <c r="B86" s="30"/>
      <c r="C86" s="389"/>
      <c r="D86" s="30"/>
      <c r="E86" s="30"/>
      <c r="F86" s="30"/>
      <c r="G86" s="30"/>
    </row>
    <row r="87" spans="2:7" ht="15" customHeight="1">
      <c r="B87" s="30"/>
      <c r="C87" s="389"/>
      <c r="D87" s="30"/>
      <c r="E87" s="30"/>
      <c r="F87" s="30"/>
      <c r="G87" s="30"/>
    </row>
    <row r="88" spans="2:7" ht="15" customHeight="1">
      <c r="B88" s="30"/>
      <c r="C88" s="389"/>
      <c r="D88" s="30"/>
      <c r="E88" s="30"/>
      <c r="F88" s="30"/>
      <c r="G88" s="30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5">
    <mergeCell ref="E1:F1"/>
    <mergeCell ref="A1:A2"/>
    <mergeCell ref="B1:B2"/>
    <mergeCell ref="C1:C2"/>
    <mergeCell ref="D1:D2"/>
  </mergeCells>
  <printOptions/>
  <pageMargins left="0.38" right="0.24" top="0.62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43">
      <selection activeCell="N53" sqref="N53:N56"/>
    </sheetView>
  </sheetViews>
  <sheetFormatPr defaultColWidth="9.140625" defaultRowHeight="15"/>
  <cols>
    <col min="1" max="1" width="52.8515625" style="0" customWidth="1"/>
    <col min="2" max="2" width="16.00390625" style="0" customWidth="1"/>
    <col min="3" max="3" width="6.28125" style="0" customWidth="1"/>
    <col min="4" max="4" width="3.7109375" style="0" customWidth="1"/>
    <col min="5" max="5" width="4.7109375" style="0" customWidth="1"/>
    <col min="6" max="7" width="3.7109375" style="0" customWidth="1"/>
    <col min="8" max="8" width="4.421875" style="0" customWidth="1"/>
    <col min="9" max="9" width="3.7109375" style="0" customWidth="1"/>
    <col min="10" max="10" width="4.28125" style="0" customWidth="1"/>
    <col min="11" max="11" width="4.00390625" style="0" customWidth="1"/>
    <col min="12" max="12" width="8.421875" style="0" customWidth="1"/>
    <col min="13" max="13" width="8.140625" style="0" customWidth="1"/>
    <col min="15" max="15" width="7.8515625" style="0" customWidth="1"/>
  </cols>
  <sheetData>
    <row r="1" spans="1:15" ht="22.5">
      <c r="A1" s="563" t="s">
        <v>238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</row>
    <row r="2" ht="13.5">
      <c r="C2" s="109"/>
    </row>
    <row r="3" spans="1:15" ht="13.5">
      <c r="A3" s="578" t="s">
        <v>93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110"/>
      <c r="M3" s="110"/>
      <c r="N3" s="110"/>
      <c r="O3" s="110"/>
    </row>
    <row r="4" spans="1:15" ht="13.5">
      <c r="A4" s="578" t="s">
        <v>239</v>
      </c>
      <c r="B4" s="578"/>
      <c r="C4" s="578"/>
      <c r="D4" s="99"/>
      <c r="L4" s="99"/>
      <c r="M4" s="99"/>
      <c r="N4" s="99"/>
      <c r="O4" s="99"/>
    </row>
    <row r="5" spans="1:15" ht="13.5">
      <c r="A5" s="578" t="s">
        <v>171</v>
      </c>
      <c r="B5" s="578"/>
      <c r="C5" s="578"/>
      <c r="D5" s="30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ht="21" customHeight="1"/>
    <row r="7" spans="1:15" ht="13.5" customHeight="1" thickBot="1">
      <c r="A7" s="227" t="s">
        <v>4</v>
      </c>
      <c r="B7" s="228" t="s">
        <v>94</v>
      </c>
      <c r="C7" s="229" t="s">
        <v>95</v>
      </c>
      <c r="D7" s="230" t="s">
        <v>96</v>
      </c>
      <c r="E7" s="230"/>
      <c r="F7" s="231" t="s">
        <v>6</v>
      </c>
      <c r="G7" s="232"/>
      <c r="H7" s="230" t="s">
        <v>106</v>
      </c>
      <c r="I7" s="230"/>
      <c r="J7" s="231" t="s">
        <v>107</v>
      </c>
      <c r="K7" s="232"/>
      <c r="L7" s="103" t="s">
        <v>97</v>
      </c>
      <c r="M7" s="233" t="s">
        <v>98</v>
      </c>
      <c r="N7" s="234" t="s">
        <v>99</v>
      </c>
      <c r="O7" s="610" t="s">
        <v>12</v>
      </c>
    </row>
    <row r="8" spans="1:15" ht="14.25" thickBot="1">
      <c r="A8" s="235"/>
      <c r="B8" s="279" t="s">
        <v>101</v>
      </c>
      <c r="C8" s="236" t="s">
        <v>102</v>
      </c>
      <c r="D8" s="237" t="s">
        <v>13</v>
      </c>
      <c r="E8" s="238" t="s">
        <v>14</v>
      </c>
      <c r="F8" s="239" t="s">
        <v>13</v>
      </c>
      <c r="G8" s="240" t="s">
        <v>14</v>
      </c>
      <c r="H8" s="241" t="s">
        <v>13</v>
      </c>
      <c r="I8" s="242" t="s">
        <v>14</v>
      </c>
      <c r="J8" s="239" t="s">
        <v>13</v>
      </c>
      <c r="K8" s="243" t="s">
        <v>14</v>
      </c>
      <c r="L8" s="107" t="s">
        <v>103</v>
      </c>
      <c r="M8" s="244" t="s">
        <v>103</v>
      </c>
      <c r="N8" s="245" t="s">
        <v>104</v>
      </c>
      <c r="O8" s="610"/>
    </row>
    <row r="9" spans="1:15" ht="14.25" thickBot="1">
      <c r="A9" s="146" t="s">
        <v>172</v>
      </c>
      <c r="B9" s="280" t="s">
        <v>143</v>
      </c>
      <c r="C9" s="103">
        <v>1992</v>
      </c>
      <c r="D9" s="149">
        <v>3.2</v>
      </c>
      <c r="E9" s="150">
        <f aca="true" t="shared" si="0" ref="E9:E56">IF(D9&gt;10.1,0,(IF(D9=0,0,(10.1-D9)*10)))</f>
        <v>69</v>
      </c>
      <c r="F9" s="151">
        <v>680</v>
      </c>
      <c r="G9" s="25">
        <f aca="true" t="shared" si="1" ref="G9:G56">IF(F9&lt;=370,0,IF(F9=380,1,(F9-380)/5+1))</f>
        <v>61</v>
      </c>
      <c r="H9" s="151">
        <v>930</v>
      </c>
      <c r="I9" s="25">
        <f aca="true" t="shared" si="2" ref="I9:I56">IF(H9&gt;300,(H9-300)/10*1,0)</f>
        <v>63</v>
      </c>
      <c r="J9" s="152">
        <v>61</v>
      </c>
      <c r="K9" s="153">
        <f aca="true" t="shared" si="3" ref="K9:K56">J9*1</f>
        <v>61</v>
      </c>
      <c r="L9" s="246">
        <f aca="true" t="shared" si="4" ref="L9:L56">SUM(K9,I9,G9,E9)</f>
        <v>254</v>
      </c>
      <c r="M9" s="221">
        <f aca="true" t="shared" si="5" ref="M9:M56">RANK(L9,L$9:L$56)</f>
        <v>1</v>
      </c>
      <c r="N9" s="608">
        <f>SUM(L9:L12)-MIN(L9:L12)</f>
        <v>719.5</v>
      </c>
      <c r="O9" s="611">
        <f>RANK(N9,N$9:N$56)</f>
        <v>1</v>
      </c>
    </row>
    <row r="10" spans="1:15" ht="14.25" thickBot="1">
      <c r="A10" s="156" t="s">
        <v>172</v>
      </c>
      <c r="B10" s="281" t="s">
        <v>144</v>
      </c>
      <c r="C10" s="106">
        <v>1992</v>
      </c>
      <c r="D10" s="159">
        <v>4.56</v>
      </c>
      <c r="E10" s="160">
        <f t="shared" si="0"/>
        <v>55.4</v>
      </c>
      <c r="F10" s="161">
        <v>670</v>
      </c>
      <c r="G10" s="40">
        <f t="shared" si="1"/>
        <v>59</v>
      </c>
      <c r="H10" s="161">
        <v>800</v>
      </c>
      <c r="I10" s="40">
        <f t="shared" si="2"/>
        <v>50</v>
      </c>
      <c r="J10" s="162">
        <v>49</v>
      </c>
      <c r="K10" s="163">
        <f t="shared" si="3"/>
        <v>49</v>
      </c>
      <c r="L10" s="247">
        <f t="shared" si="4"/>
        <v>213.4</v>
      </c>
      <c r="M10" s="223">
        <f t="shared" si="5"/>
        <v>16</v>
      </c>
      <c r="N10" s="608"/>
      <c r="O10" s="611"/>
    </row>
    <row r="11" spans="1:15" ht="14.25" thickBot="1">
      <c r="A11" s="156" t="s">
        <v>172</v>
      </c>
      <c r="B11" s="281" t="s">
        <v>145</v>
      </c>
      <c r="C11" s="106">
        <v>1991</v>
      </c>
      <c r="D11" s="159">
        <v>3.15</v>
      </c>
      <c r="E11" s="160">
        <f t="shared" si="0"/>
        <v>69.5</v>
      </c>
      <c r="F11" s="161">
        <v>700</v>
      </c>
      <c r="G11" s="40">
        <f t="shared" si="1"/>
        <v>65</v>
      </c>
      <c r="H11" s="161">
        <v>730</v>
      </c>
      <c r="I11" s="40">
        <f t="shared" si="2"/>
        <v>43</v>
      </c>
      <c r="J11" s="162">
        <v>57</v>
      </c>
      <c r="K11" s="163">
        <f t="shared" si="3"/>
        <v>57</v>
      </c>
      <c r="L11" s="247">
        <f t="shared" si="4"/>
        <v>234.5</v>
      </c>
      <c r="M11" s="223">
        <f t="shared" si="5"/>
        <v>2</v>
      </c>
      <c r="N11" s="608"/>
      <c r="O11" s="611"/>
    </row>
    <row r="12" spans="1:15" ht="14.25" thickBot="1">
      <c r="A12" s="166" t="s">
        <v>172</v>
      </c>
      <c r="B12" s="282" t="s">
        <v>146</v>
      </c>
      <c r="C12" s="107">
        <v>1990</v>
      </c>
      <c r="D12" s="169">
        <v>3</v>
      </c>
      <c r="E12" s="170">
        <f t="shared" si="0"/>
        <v>71</v>
      </c>
      <c r="F12" s="171">
        <v>700</v>
      </c>
      <c r="G12" s="54">
        <f t="shared" si="1"/>
        <v>65</v>
      </c>
      <c r="H12" s="171">
        <v>680</v>
      </c>
      <c r="I12" s="54">
        <f t="shared" si="2"/>
        <v>38</v>
      </c>
      <c r="J12" s="172">
        <v>57</v>
      </c>
      <c r="K12" s="173">
        <f t="shared" si="3"/>
        <v>57</v>
      </c>
      <c r="L12" s="248">
        <f t="shared" si="4"/>
        <v>231</v>
      </c>
      <c r="M12" s="226">
        <f t="shared" si="5"/>
        <v>4</v>
      </c>
      <c r="N12" s="608"/>
      <c r="O12" s="611"/>
    </row>
    <row r="13" spans="1:15" ht="14.25" thickBot="1">
      <c r="A13" s="148" t="s">
        <v>109</v>
      </c>
      <c r="B13" s="283" t="s">
        <v>108</v>
      </c>
      <c r="C13" s="103">
        <v>1990</v>
      </c>
      <c r="D13" s="149">
        <v>5.2</v>
      </c>
      <c r="E13" s="150">
        <f t="shared" si="0"/>
        <v>48.99999999999999</v>
      </c>
      <c r="F13" s="176">
        <v>640</v>
      </c>
      <c r="G13" s="23">
        <f t="shared" si="1"/>
        <v>53</v>
      </c>
      <c r="H13" s="151">
        <v>730</v>
      </c>
      <c r="I13" s="25">
        <f t="shared" si="2"/>
        <v>43</v>
      </c>
      <c r="J13" s="152">
        <v>48</v>
      </c>
      <c r="K13" s="153">
        <f t="shared" si="3"/>
        <v>48</v>
      </c>
      <c r="L13" s="246">
        <f t="shared" si="4"/>
        <v>193</v>
      </c>
      <c r="M13" s="221">
        <f t="shared" si="5"/>
        <v>34</v>
      </c>
      <c r="N13" s="612">
        <f>SUM(L13:L16)-MIN(L13:L16)</f>
        <v>670.0999999999999</v>
      </c>
      <c r="O13" s="609">
        <f>RANK(N13,N$9:N$56)</f>
        <v>2</v>
      </c>
    </row>
    <row r="14" spans="1:15" ht="14.25" thickBot="1">
      <c r="A14" s="158" t="s">
        <v>109</v>
      </c>
      <c r="B14" s="281" t="s">
        <v>110</v>
      </c>
      <c r="C14" s="106">
        <v>1991</v>
      </c>
      <c r="D14" s="159">
        <v>3.79</v>
      </c>
      <c r="E14" s="160">
        <f t="shared" si="0"/>
        <v>63.099999999999994</v>
      </c>
      <c r="F14" s="177">
        <v>690</v>
      </c>
      <c r="G14" s="38">
        <f t="shared" si="1"/>
        <v>63</v>
      </c>
      <c r="H14" s="161">
        <v>680</v>
      </c>
      <c r="I14" s="40">
        <f t="shared" si="2"/>
        <v>38</v>
      </c>
      <c r="J14" s="161">
        <v>54</v>
      </c>
      <c r="K14" s="163">
        <f t="shared" si="3"/>
        <v>54</v>
      </c>
      <c r="L14" s="247">
        <f t="shared" si="4"/>
        <v>218.1</v>
      </c>
      <c r="M14" s="223">
        <f t="shared" si="5"/>
        <v>13</v>
      </c>
      <c r="N14" s="612"/>
      <c r="O14" s="609"/>
    </row>
    <row r="15" spans="1:15" ht="14.25" thickBot="1">
      <c r="A15" s="158" t="s">
        <v>109</v>
      </c>
      <c r="B15" s="281" t="s">
        <v>111</v>
      </c>
      <c r="C15" s="106">
        <v>1992</v>
      </c>
      <c r="D15" s="159">
        <v>5.28</v>
      </c>
      <c r="E15" s="160">
        <f t="shared" si="0"/>
        <v>48.199999999999996</v>
      </c>
      <c r="F15" s="177">
        <v>720</v>
      </c>
      <c r="G15" s="38">
        <f t="shared" si="1"/>
        <v>69</v>
      </c>
      <c r="H15" s="161">
        <v>860</v>
      </c>
      <c r="I15" s="40">
        <f t="shared" si="2"/>
        <v>56</v>
      </c>
      <c r="J15" s="162">
        <v>53</v>
      </c>
      <c r="K15" s="163">
        <f t="shared" si="3"/>
        <v>53</v>
      </c>
      <c r="L15" s="247">
        <f t="shared" si="4"/>
        <v>226.2</v>
      </c>
      <c r="M15" s="223">
        <f t="shared" si="5"/>
        <v>6</v>
      </c>
      <c r="N15" s="612"/>
      <c r="O15" s="609"/>
    </row>
    <row r="16" spans="1:15" ht="14.25" thickBot="1">
      <c r="A16" s="168" t="s">
        <v>109</v>
      </c>
      <c r="B16" s="282" t="s">
        <v>112</v>
      </c>
      <c r="C16" s="107">
        <v>1992</v>
      </c>
      <c r="D16" s="169">
        <v>4.52</v>
      </c>
      <c r="E16" s="170">
        <f t="shared" si="0"/>
        <v>55.8</v>
      </c>
      <c r="F16" s="179">
        <v>680</v>
      </c>
      <c r="G16" s="52">
        <f t="shared" si="1"/>
        <v>61</v>
      </c>
      <c r="H16" s="171">
        <v>840</v>
      </c>
      <c r="I16" s="54">
        <f t="shared" si="2"/>
        <v>54</v>
      </c>
      <c r="J16" s="172">
        <v>55</v>
      </c>
      <c r="K16" s="173">
        <f t="shared" si="3"/>
        <v>55</v>
      </c>
      <c r="L16" s="248">
        <f t="shared" si="4"/>
        <v>225.8</v>
      </c>
      <c r="M16" s="226">
        <f t="shared" si="5"/>
        <v>7</v>
      </c>
      <c r="N16" s="612"/>
      <c r="O16" s="609"/>
    </row>
    <row r="17" spans="1:15" ht="14.25" thickBot="1">
      <c r="A17" s="287" t="s">
        <v>159</v>
      </c>
      <c r="B17" s="284" t="s">
        <v>158</v>
      </c>
      <c r="C17" s="18">
        <v>1990</v>
      </c>
      <c r="D17" s="149">
        <v>3.61</v>
      </c>
      <c r="E17" s="150">
        <f t="shared" si="0"/>
        <v>64.9</v>
      </c>
      <c r="F17" s="151">
        <v>620</v>
      </c>
      <c r="G17" s="25">
        <f t="shared" si="1"/>
        <v>49</v>
      </c>
      <c r="H17" s="151">
        <v>650</v>
      </c>
      <c r="I17" s="25">
        <f t="shared" si="2"/>
        <v>35</v>
      </c>
      <c r="J17" s="152">
        <v>59</v>
      </c>
      <c r="K17" s="153">
        <f t="shared" si="3"/>
        <v>59</v>
      </c>
      <c r="L17" s="246">
        <f t="shared" si="4"/>
        <v>207.9</v>
      </c>
      <c r="M17" s="221">
        <f t="shared" si="5"/>
        <v>21</v>
      </c>
      <c r="N17" s="613">
        <f>SUM(L17:L20)-MIN(L17:L20)</f>
        <v>645.1</v>
      </c>
      <c r="O17" s="611">
        <f>RANK(N17,N$9:N$56)</f>
        <v>3</v>
      </c>
    </row>
    <row r="18" spans="1:15" ht="14.25" thickBot="1">
      <c r="A18" s="288" t="s">
        <v>159</v>
      </c>
      <c r="B18" s="281" t="s">
        <v>160</v>
      </c>
      <c r="C18" s="33">
        <v>1991</v>
      </c>
      <c r="D18" s="159">
        <v>3.72</v>
      </c>
      <c r="E18" s="160">
        <f t="shared" si="0"/>
        <v>63.79999999999999</v>
      </c>
      <c r="F18" s="161">
        <v>710</v>
      </c>
      <c r="G18" s="40">
        <f t="shared" si="1"/>
        <v>67</v>
      </c>
      <c r="H18" s="161">
        <v>810</v>
      </c>
      <c r="I18" s="40">
        <f t="shared" si="2"/>
        <v>51</v>
      </c>
      <c r="J18" s="162">
        <v>51</v>
      </c>
      <c r="K18" s="163">
        <f t="shared" si="3"/>
        <v>51</v>
      </c>
      <c r="L18" s="247">
        <f t="shared" si="4"/>
        <v>232.79999999999998</v>
      </c>
      <c r="M18" s="223">
        <f t="shared" si="5"/>
        <v>3</v>
      </c>
      <c r="N18" s="613"/>
      <c r="O18" s="611"/>
    </row>
    <row r="19" spans="1:15" ht="14.25" thickBot="1">
      <c r="A19" s="288" t="s">
        <v>159</v>
      </c>
      <c r="B19" s="281" t="s">
        <v>161</v>
      </c>
      <c r="C19" s="33">
        <v>1991</v>
      </c>
      <c r="D19" s="159">
        <v>3.51</v>
      </c>
      <c r="E19" s="160">
        <f t="shared" si="0"/>
        <v>65.9</v>
      </c>
      <c r="F19" s="161">
        <v>660</v>
      </c>
      <c r="G19" s="40">
        <f t="shared" si="1"/>
        <v>57</v>
      </c>
      <c r="H19" s="161">
        <v>620</v>
      </c>
      <c r="I19" s="40">
        <f t="shared" si="2"/>
        <v>32</v>
      </c>
      <c r="J19" s="162">
        <v>49</v>
      </c>
      <c r="K19" s="163">
        <f t="shared" si="3"/>
        <v>49</v>
      </c>
      <c r="L19" s="247">
        <f t="shared" si="4"/>
        <v>203.9</v>
      </c>
      <c r="M19" s="223">
        <f t="shared" si="5"/>
        <v>25</v>
      </c>
      <c r="N19" s="613"/>
      <c r="O19" s="611"/>
    </row>
    <row r="20" spans="1:15" ht="14.25" thickBot="1">
      <c r="A20" s="290" t="s">
        <v>159</v>
      </c>
      <c r="B20" s="281" t="s">
        <v>162</v>
      </c>
      <c r="C20" s="47">
        <v>1991</v>
      </c>
      <c r="D20" s="169">
        <v>4.66</v>
      </c>
      <c r="E20" s="170">
        <f t="shared" si="0"/>
        <v>54.39999999999999</v>
      </c>
      <c r="F20" s="171">
        <v>660</v>
      </c>
      <c r="G20" s="54">
        <f t="shared" si="1"/>
        <v>57</v>
      </c>
      <c r="H20" s="171">
        <v>780</v>
      </c>
      <c r="I20" s="54">
        <f t="shared" si="2"/>
        <v>48</v>
      </c>
      <c r="J20" s="172">
        <v>45</v>
      </c>
      <c r="K20" s="173">
        <f t="shared" si="3"/>
        <v>45</v>
      </c>
      <c r="L20" s="248">
        <f t="shared" si="4"/>
        <v>204.39999999999998</v>
      </c>
      <c r="M20" s="226">
        <f t="shared" si="5"/>
        <v>23</v>
      </c>
      <c r="N20" s="613"/>
      <c r="O20" s="611"/>
    </row>
    <row r="21" spans="1:15" ht="14.25" thickBot="1">
      <c r="A21" s="287" t="s">
        <v>173</v>
      </c>
      <c r="B21" s="285" t="s">
        <v>153</v>
      </c>
      <c r="C21" s="18">
        <v>1991</v>
      </c>
      <c r="D21" s="188">
        <v>4.76</v>
      </c>
      <c r="E21" s="189">
        <f t="shared" si="0"/>
        <v>53.4</v>
      </c>
      <c r="F21" s="190">
        <v>740</v>
      </c>
      <c r="G21" s="191">
        <f t="shared" si="1"/>
        <v>73</v>
      </c>
      <c r="H21" s="192">
        <v>760</v>
      </c>
      <c r="I21" s="193">
        <f t="shared" si="2"/>
        <v>46</v>
      </c>
      <c r="J21" s="190">
        <v>47</v>
      </c>
      <c r="K21" s="194">
        <f t="shared" si="3"/>
        <v>47</v>
      </c>
      <c r="L21" s="246">
        <f t="shared" si="4"/>
        <v>219.4</v>
      </c>
      <c r="M21" s="221">
        <f t="shared" si="5"/>
        <v>12</v>
      </c>
      <c r="N21" s="608">
        <f>SUM(L21:L24)-MIN(L21:L24)</f>
        <v>642.5</v>
      </c>
      <c r="O21" s="609">
        <f>RANK(N21,N$9:N$56)</f>
        <v>4</v>
      </c>
    </row>
    <row r="22" spans="1:15" ht="14.25" thickBot="1">
      <c r="A22" s="288" t="s">
        <v>173</v>
      </c>
      <c r="B22" s="281" t="s">
        <v>155</v>
      </c>
      <c r="C22" s="33">
        <v>1991</v>
      </c>
      <c r="D22" s="159">
        <v>4.55</v>
      </c>
      <c r="E22" s="196">
        <f t="shared" si="0"/>
        <v>55.5</v>
      </c>
      <c r="F22" s="161">
        <v>680</v>
      </c>
      <c r="G22" s="40">
        <f t="shared" si="1"/>
        <v>61</v>
      </c>
      <c r="H22" s="177">
        <v>860</v>
      </c>
      <c r="I22" s="38">
        <f t="shared" si="2"/>
        <v>56</v>
      </c>
      <c r="J22" s="161">
        <v>47</v>
      </c>
      <c r="K22" s="163">
        <f t="shared" si="3"/>
        <v>47</v>
      </c>
      <c r="L22" s="247">
        <f t="shared" si="4"/>
        <v>219.5</v>
      </c>
      <c r="M22" s="223">
        <f t="shared" si="5"/>
        <v>11</v>
      </c>
      <c r="N22" s="608"/>
      <c r="O22" s="609"/>
    </row>
    <row r="23" spans="1:15" ht="14.25" thickBot="1">
      <c r="A23" s="288" t="s">
        <v>173</v>
      </c>
      <c r="B23" s="281" t="s">
        <v>156</v>
      </c>
      <c r="C23" s="33">
        <v>1991</v>
      </c>
      <c r="D23" s="159">
        <v>4.24</v>
      </c>
      <c r="E23" s="196">
        <f t="shared" si="0"/>
        <v>58.599999999999994</v>
      </c>
      <c r="F23" s="161">
        <v>640</v>
      </c>
      <c r="G23" s="40">
        <f t="shared" si="1"/>
        <v>53</v>
      </c>
      <c r="H23" s="177">
        <v>730</v>
      </c>
      <c r="I23" s="38">
        <f t="shared" si="2"/>
        <v>43</v>
      </c>
      <c r="J23" s="161">
        <v>49</v>
      </c>
      <c r="K23" s="163">
        <f t="shared" si="3"/>
        <v>49</v>
      </c>
      <c r="L23" s="247">
        <f t="shared" si="4"/>
        <v>203.6</v>
      </c>
      <c r="M23" s="223">
        <f t="shared" si="5"/>
        <v>26</v>
      </c>
      <c r="N23" s="608"/>
      <c r="O23" s="609"/>
    </row>
    <row r="24" spans="1:15" ht="14.25" thickBot="1">
      <c r="A24" s="289" t="s">
        <v>173</v>
      </c>
      <c r="B24" s="281" t="s">
        <v>157</v>
      </c>
      <c r="C24" s="198">
        <v>1992</v>
      </c>
      <c r="D24" s="200">
        <v>4.89</v>
      </c>
      <c r="E24" s="201">
        <f t="shared" si="0"/>
        <v>52.1</v>
      </c>
      <c r="F24" s="202">
        <v>650</v>
      </c>
      <c r="G24" s="203">
        <f t="shared" si="1"/>
        <v>55</v>
      </c>
      <c r="H24" s="204">
        <v>580</v>
      </c>
      <c r="I24" s="205">
        <f t="shared" si="2"/>
        <v>28</v>
      </c>
      <c r="J24" s="202">
        <v>45</v>
      </c>
      <c r="K24" s="206">
        <f t="shared" si="3"/>
        <v>45</v>
      </c>
      <c r="L24" s="248">
        <f t="shared" si="4"/>
        <v>180.1</v>
      </c>
      <c r="M24" s="226">
        <f t="shared" si="5"/>
        <v>39</v>
      </c>
      <c r="N24" s="608"/>
      <c r="O24" s="609"/>
    </row>
    <row r="25" spans="1:15" ht="14.25" thickBot="1">
      <c r="A25" s="182" t="s">
        <v>119</v>
      </c>
      <c r="B25" s="283" t="s">
        <v>118</v>
      </c>
      <c r="C25" s="18">
        <v>1990</v>
      </c>
      <c r="D25" s="149">
        <v>4.66</v>
      </c>
      <c r="E25" s="150">
        <f t="shared" si="0"/>
        <v>54.39999999999999</v>
      </c>
      <c r="F25" s="151">
        <v>660</v>
      </c>
      <c r="G25" s="25">
        <f t="shared" si="1"/>
        <v>57</v>
      </c>
      <c r="H25" s="151">
        <v>790</v>
      </c>
      <c r="I25" s="25">
        <f t="shared" si="2"/>
        <v>49</v>
      </c>
      <c r="J25" s="152">
        <v>70</v>
      </c>
      <c r="K25" s="153">
        <f t="shared" si="3"/>
        <v>70</v>
      </c>
      <c r="L25" s="246">
        <f t="shared" si="4"/>
        <v>230.39999999999998</v>
      </c>
      <c r="M25" s="221">
        <f t="shared" si="5"/>
        <v>5</v>
      </c>
      <c r="N25" s="608">
        <f>SUM(L25:L28)-MIN(L25:L28)</f>
        <v>633.0999999999999</v>
      </c>
      <c r="O25" s="611">
        <f>RANK(N25,N$9:N$56)</f>
        <v>5</v>
      </c>
    </row>
    <row r="26" spans="1:15" ht="14.25" thickBot="1">
      <c r="A26" s="184" t="s">
        <v>119</v>
      </c>
      <c r="B26" s="281" t="s">
        <v>120</v>
      </c>
      <c r="C26" s="33">
        <v>1991</v>
      </c>
      <c r="D26" s="159">
        <v>5.72</v>
      </c>
      <c r="E26" s="160">
        <f t="shared" si="0"/>
        <v>43.8</v>
      </c>
      <c r="F26" s="161">
        <v>660</v>
      </c>
      <c r="G26" s="40">
        <f t="shared" si="1"/>
        <v>57</v>
      </c>
      <c r="H26" s="161">
        <v>760</v>
      </c>
      <c r="I26" s="40">
        <f t="shared" si="2"/>
        <v>46</v>
      </c>
      <c r="J26" s="162">
        <v>53</v>
      </c>
      <c r="K26" s="163">
        <f t="shared" si="3"/>
        <v>53</v>
      </c>
      <c r="L26" s="247">
        <f t="shared" si="4"/>
        <v>199.8</v>
      </c>
      <c r="M26" s="223">
        <f t="shared" si="5"/>
        <v>30</v>
      </c>
      <c r="N26" s="608"/>
      <c r="O26" s="611"/>
    </row>
    <row r="27" spans="1:15" ht="14.25" thickBot="1">
      <c r="A27" s="184" t="s">
        <v>119</v>
      </c>
      <c r="B27" s="281" t="s">
        <v>121</v>
      </c>
      <c r="C27" s="33">
        <v>1992</v>
      </c>
      <c r="D27" s="159">
        <v>4.07</v>
      </c>
      <c r="E27" s="160">
        <f t="shared" si="0"/>
        <v>60.3</v>
      </c>
      <c r="F27" s="161">
        <v>620</v>
      </c>
      <c r="G27" s="40">
        <f t="shared" si="1"/>
        <v>49</v>
      </c>
      <c r="H27" s="161">
        <v>560</v>
      </c>
      <c r="I27" s="40">
        <f t="shared" si="2"/>
        <v>26</v>
      </c>
      <c r="J27" s="162">
        <v>41</v>
      </c>
      <c r="K27" s="163">
        <f t="shared" si="3"/>
        <v>41</v>
      </c>
      <c r="L27" s="247">
        <f t="shared" si="4"/>
        <v>176.3</v>
      </c>
      <c r="M27" s="223">
        <f t="shared" si="5"/>
        <v>42</v>
      </c>
      <c r="N27" s="608"/>
      <c r="O27" s="611"/>
    </row>
    <row r="28" spans="1:15" ht="14.25" thickBot="1">
      <c r="A28" s="186" t="s">
        <v>119</v>
      </c>
      <c r="B28" s="282" t="s">
        <v>122</v>
      </c>
      <c r="C28" s="47">
        <v>1992</v>
      </c>
      <c r="D28" s="169">
        <v>4.71</v>
      </c>
      <c r="E28" s="170">
        <f t="shared" si="0"/>
        <v>53.9</v>
      </c>
      <c r="F28" s="171">
        <v>670</v>
      </c>
      <c r="G28" s="54">
        <f t="shared" si="1"/>
        <v>59</v>
      </c>
      <c r="H28" s="171">
        <v>680</v>
      </c>
      <c r="I28" s="54">
        <f t="shared" si="2"/>
        <v>38</v>
      </c>
      <c r="J28" s="172">
        <v>52</v>
      </c>
      <c r="K28" s="173">
        <f t="shared" si="3"/>
        <v>52</v>
      </c>
      <c r="L28" s="248">
        <f t="shared" si="4"/>
        <v>202.9</v>
      </c>
      <c r="M28" s="226">
        <f t="shared" si="5"/>
        <v>29</v>
      </c>
      <c r="N28" s="608"/>
      <c r="O28" s="611"/>
    </row>
    <row r="29" spans="1:15" ht="14.25" thickBot="1">
      <c r="A29" s="287" t="s">
        <v>164</v>
      </c>
      <c r="B29" s="283" t="s">
        <v>163</v>
      </c>
      <c r="C29" s="18">
        <v>1992</v>
      </c>
      <c r="D29" s="149">
        <v>3.38</v>
      </c>
      <c r="E29" s="150">
        <f t="shared" si="0"/>
        <v>67.2</v>
      </c>
      <c r="F29" s="176">
        <v>670</v>
      </c>
      <c r="G29" s="23">
        <f t="shared" si="1"/>
        <v>59</v>
      </c>
      <c r="H29" s="151">
        <v>620</v>
      </c>
      <c r="I29" s="25">
        <f t="shared" si="2"/>
        <v>32</v>
      </c>
      <c r="J29" s="152">
        <v>52</v>
      </c>
      <c r="K29" s="153">
        <f t="shared" si="3"/>
        <v>52</v>
      </c>
      <c r="L29" s="220">
        <f t="shared" si="4"/>
        <v>210.2</v>
      </c>
      <c r="M29" s="221">
        <f t="shared" si="5"/>
        <v>18</v>
      </c>
      <c r="N29" s="608">
        <f>SUM(L29:L32)-MIN(L29:L32)</f>
        <v>627.2</v>
      </c>
      <c r="O29" s="609">
        <f>RANK(N29,N$9:N$56)</f>
        <v>6</v>
      </c>
    </row>
    <row r="30" spans="1:15" ht="14.25" thickBot="1">
      <c r="A30" s="288" t="s">
        <v>164</v>
      </c>
      <c r="B30" s="281" t="s">
        <v>165</v>
      </c>
      <c r="C30" s="33">
        <v>1992</v>
      </c>
      <c r="D30" s="159">
        <v>4.06</v>
      </c>
      <c r="E30" s="160">
        <f t="shared" si="0"/>
        <v>60.4</v>
      </c>
      <c r="F30" s="177">
        <v>650</v>
      </c>
      <c r="G30" s="38">
        <f t="shared" si="1"/>
        <v>55</v>
      </c>
      <c r="H30" s="161">
        <v>730</v>
      </c>
      <c r="I30" s="40">
        <f t="shared" si="2"/>
        <v>43</v>
      </c>
      <c r="J30" s="162">
        <v>53</v>
      </c>
      <c r="K30" s="163">
        <f t="shared" si="3"/>
        <v>53</v>
      </c>
      <c r="L30" s="249">
        <f t="shared" si="4"/>
        <v>211.4</v>
      </c>
      <c r="M30" s="223">
        <f t="shared" si="5"/>
        <v>17</v>
      </c>
      <c r="N30" s="608"/>
      <c r="O30" s="609"/>
    </row>
    <row r="31" spans="1:15" ht="14.25" thickBot="1">
      <c r="A31" s="288" t="s">
        <v>164</v>
      </c>
      <c r="B31" s="281" t="s">
        <v>166</v>
      </c>
      <c r="C31" s="33">
        <v>1991</v>
      </c>
      <c r="D31" s="159">
        <v>5.02</v>
      </c>
      <c r="E31" s="160">
        <f t="shared" si="0"/>
        <v>50.8</v>
      </c>
      <c r="F31" s="177">
        <v>630</v>
      </c>
      <c r="G31" s="38">
        <f t="shared" si="1"/>
        <v>51</v>
      </c>
      <c r="H31" s="161">
        <v>430</v>
      </c>
      <c r="I31" s="40">
        <f t="shared" si="2"/>
        <v>13</v>
      </c>
      <c r="J31" s="162">
        <v>36</v>
      </c>
      <c r="K31" s="163">
        <f t="shared" si="3"/>
        <v>36</v>
      </c>
      <c r="L31" s="249">
        <f t="shared" si="4"/>
        <v>150.8</v>
      </c>
      <c r="M31" s="223">
        <f t="shared" si="5"/>
        <v>47</v>
      </c>
      <c r="N31" s="608"/>
      <c r="O31" s="609"/>
    </row>
    <row r="32" spans="1:15" ht="14.25" thickBot="1">
      <c r="A32" s="289" t="s">
        <v>164</v>
      </c>
      <c r="B32" s="282" t="s">
        <v>167</v>
      </c>
      <c r="C32" s="47">
        <v>1991</v>
      </c>
      <c r="D32" s="169">
        <v>6.54</v>
      </c>
      <c r="E32" s="170">
        <f t="shared" si="0"/>
        <v>35.599999999999994</v>
      </c>
      <c r="F32" s="179">
        <v>720</v>
      </c>
      <c r="G32" s="52">
        <f t="shared" si="1"/>
        <v>69</v>
      </c>
      <c r="H32" s="171">
        <v>840</v>
      </c>
      <c r="I32" s="54">
        <f t="shared" si="2"/>
        <v>54</v>
      </c>
      <c r="J32" s="172">
        <v>47</v>
      </c>
      <c r="K32" s="173">
        <f t="shared" si="3"/>
        <v>47</v>
      </c>
      <c r="L32" s="225">
        <f t="shared" si="4"/>
        <v>205.6</v>
      </c>
      <c r="M32" s="226">
        <f t="shared" si="5"/>
        <v>22</v>
      </c>
      <c r="N32" s="608"/>
      <c r="O32" s="609"/>
    </row>
    <row r="33" spans="1:15" ht="14.25" thickBot="1">
      <c r="A33" s="551" t="s">
        <v>139</v>
      </c>
      <c r="B33" s="283" t="s">
        <v>138</v>
      </c>
      <c r="C33" s="103">
        <v>1992</v>
      </c>
      <c r="D33" s="149">
        <v>4.05</v>
      </c>
      <c r="E33" s="150">
        <f t="shared" si="0"/>
        <v>60.5</v>
      </c>
      <c r="F33" s="151">
        <v>650</v>
      </c>
      <c r="G33" s="25">
        <f t="shared" si="1"/>
        <v>55</v>
      </c>
      <c r="H33" s="151">
        <v>640</v>
      </c>
      <c r="I33" s="25">
        <f t="shared" si="2"/>
        <v>34</v>
      </c>
      <c r="J33" s="152">
        <v>54</v>
      </c>
      <c r="K33" s="153">
        <f t="shared" si="3"/>
        <v>54</v>
      </c>
      <c r="L33" s="246">
        <f t="shared" si="4"/>
        <v>203.5</v>
      </c>
      <c r="M33" s="221">
        <f t="shared" si="5"/>
        <v>27</v>
      </c>
      <c r="N33" s="612">
        <f>SUM(L33:L36)-MIN(L33:L36)</f>
        <v>627.1000000000001</v>
      </c>
      <c r="O33" s="611">
        <f>RANK(N33,N$9:N$56)</f>
        <v>7</v>
      </c>
    </row>
    <row r="34" spans="1:15" ht="14.25" thickBot="1">
      <c r="A34" s="552" t="s">
        <v>139</v>
      </c>
      <c r="B34" s="281" t="s">
        <v>140</v>
      </c>
      <c r="C34" s="106">
        <v>1993</v>
      </c>
      <c r="D34" s="159">
        <v>4.12</v>
      </c>
      <c r="E34" s="160">
        <f t="shared" si="0"/>
        <v>59.8</v>
      </c>
      <c r="F34" s="161">
        <v>630</v>
      </c>
      <c r="G34" s="40">
        <f t="shared" si="1"/>
        <v>51</v>
      </c>
      <c r="H34" s="161">
        <v>590</v>
      </c>
      <c r="I34" s="40">
        <f t="shared" si="2"/>
        <v>29</v>
      </c>
      <c r="J34" s="162">
        <v>47</v>
      </c>
      <c r="K34" s="163">
        <f t="shared" si="3"/>
        <v>47</v>
      </c>
      <c r="L34" s="247">
        <f t="shared" si="4"/>
        <v>186.8</v>
      </c>
      <c r="M34" s="223">
        <f t="shared" si="5"/>
        <v>38</v>
      </c>
      <c r="N34" s="612"/>
      <c r="O34" s="611"/>
    </row>
    <row r="35" spans="1:15" ht="14.25" thickBot="1">
      <c r="A35" s="552" t="s">
        <v>139</v>
      </c>
      <c r="B35" s="281" t="s">
        <v>141</v>
      </c>
      <c r="C35" s="106">
        <v>1990</v>
      </c>
      <c r="D35" s="159">
        <v>3.66</v>
      </c>
      <c r="E35" s="160">
        <f t="shared" si="0"/>
        <v>64.39999999999999</v>
      </c>
      <c r="F35" s="161">
        <v>690</v>
      </c>
      <c r="G35" s="40">
        <f t="shared" si="1"/>
        <v>63</v>
      </c>
      <c r="H35" s="161">
        <v>770</v>
      </c>
      <c r="I35" s="40">
        <f t="shared" si="2"/>
        <v>47</v>
      </c>
      <c r="J35" s="162">
        <v>46</v>
      </c>
      <c r="K35" s="163">
        <f t="shared" si="3"/>
        <v>46</v>
      </c>
      <c r="L35" s="247">
        <f t="shared" si="4"/>
        <v>220.39999999999998</v>
      </c>
      <c r="M35" s="223">
        <f t="shared" si="5"/>
        <v>10</v>
      </c>
      <c r="N35" s="612"/>
      <c r="O35" s="611"/>
    </row>
    <row r="36" spans="1:15" ht="14.25" thickBot="1">
      <c r="A36" s="553" t="s">
        <v>139</v>
      </c>
      <c r="B36" s="282" t="s">
        <v>142</v>
      </c>
      <c r="C36" s="107">
        <v>1990</v>
      </c>
      <c r="D36" s="169">
        <v>5.48</v>
      </c>
      <c r="E36" s="170">
        <f t="shared" si="0"/>
        <v>46.19999999999999</v>
      </c>
      <c r="F36" s="171">
        <v>660</v>
      </c>
      <c r="G36" s="54">
        <f t="shared" si="1"/>
        <v>57</v>
      </c>
      <c r="H36" s="171">
        <v>830</v>
      </c>
      <c r="I36" s="54">
        <f t="shared" si="2"/>
        <v>53</v>
      </c>
      <c r="J36" s="172">
        <v>47</v>
      </c>
      <c r="K36" s="173">
        <f t="shared" si="3"/>
        <v>47</v>
      </c>
      <c r="L36" s="248">
        <f t="shared" si="4"/>
        <v>203.2</v>
      </c>
      <c r="M36" s="226">
        <f t="shared" si="5"/>
        <v>28</v>
      </c>
      <c r="N36" s="612"/>
      <c r="O36" s="611"/>
    </row>
    <row r="37" spans="1:15" ht="14.25" thickBot="1">
      <c r="A37" s="148" t="s">
        <v>174</v>
      </c>
      <c r="B37" s="283" t="s">
        <v>128</v>
      </c>
      <c r="C37" s="103">
        <v>1990</v>
      </c>
      <c r="D37" s="149">
        <v>3.08</v>
      </c>
      <c r="E37" s="150">
        <f t="shared" si="0"/>
        <v>70.19999999999999</v>
      </c>
      <c r="F37" s="176">
        <v>710</v>
      </c>
      <c r="G37" s="23">
        <f t="shared" si="1"/>
        <v>67</v>
      </c>
      <c r="H37" s="151">
        <v>710</v>
      </c>
      <c r="I37" s="25">
        <f t="shared" si="2"/>
        <v>41</v>
      </c>
      <c r="J37" s="152">
        <v>47</v>
      </c>
      <c r="K37" s="153">
        <f t="shared" si="3"/>
        <v>47</v>
      </c>
      <c r="L37" s="246">
        <f t="shared" si="4"/>
        <v>225.2</v>
      </c>
      <c r="M37" s="221">
        <f t="shared" si="5"/>
        <v>8</v>
      </c>
      <c r="N37" s="613">
        <f>SUM(L37:L40)-MIN(L37:L40)</f>
        <v>610.3</v>
      </c>
      <c r="O37" s="609">
        <f>RANK(N37,N$9:N$56)</f>
        <v>8</v>
      </c>
    </row>
    <row r="38" spans="1:15" ht="14.25" thickBot="1">
      <c r="A38" s="158" t="s">
        <v>174</v>
      </c>
      <c r="B38" s="281" t="s">
        <v>130</v>
      </c>
      <c r="C38" s="106">
        <v>1990</v>
      </c>
      <c r="D38" s="159">
        <v>7.42</v>
      </c>
      <c r="E38" s="160">
        <f t="shared" si="0"/>
        <v>26.799999999999997</v>
      </c>
      <c r="F38" s="177">
        <v>680</v>
      </c>
      <c r="G38" s="38">
        <f t="shared" si="1"/>
        <v>61</v>
      </c>
      <c r="H38" s="161">
        <v>740</v>
      </c>
      <c r="I38" s="40">
        <f t="shared" si="2"/>
        <v>44</v>
      </c>
      <c r="J38" s="161">
        <v>47</v>
      </c>
      <c r="K38" s="163">
        <f t="shared" si="3"/>
        <v>47</v>
      </c>
      <c r="L38" s="247">
        <f t="shared" si="4"/>
        <v>178.8</v>
      </c>
      <c r="M38" s="223">
        <f t="shared" si="5"/>
        <v>40</v>
      </c>
      <c r="N38" s="613"/>
      <c r="O38" s="609"/>
    </row>
    <row r="39" spans="1:15" ht="14.25" thickBot="1">
      <c r="A39" s="158" t="s">
        <v>174</v>
      </c>
      <c r="B39" s="281" t="s">
        <v>131</v>
      </c>
      <c r="C39" s="106">
        <v>1990</v>
      </c>
      <c r="D39" s="159">
        <v>4.76</v>
      </c>
      <c r="E39" s="160">
        <f t="shared" si="0"/>
        <v>53.4</v>
      </c>
      <c r="F39" s="177">
        <v>630</v>
      </c>
      <c r="G39" s="38">
        <f t="shared" si="1"/>
        <v>51</v>
      </c>
      <c r="H39" s="161">
        <v>640</v>
      </c>
      <c r="I39" s="40">
        <f t="shared" si="2"/>
        <v>34</v>
      </c>
      <c r="J39" s="162">
        <v>55</v>
      </c>
      <c r="K39" s="163">
        <f t="shared" si="3"/>
        <v>55</v>
      </c>
      <c r="L39" s="247">
        <f t="shared" si="4"/>
        <v>193.4</v>
      </c>
      <c r="M39" s="223">
        <f t="shared" si="5"/>
        <v>33</v>
      </c>
      <c r="N39" s="613"/>
      <c r="O39" s="609"/>
    </row>
    <row r="40" spans="1:15" ht="14.25" thickBot="1">
      <c r="A40" s="168" t="s">
        <v>174</v>
      </c>
      <c r="B40" s="282" t="s">
        <v>132</v>
      </c>
      <c r="C40" s="107">
        <v>1992</v>
      </c>
      <c r="D40" s="169">
        <v>4.43</v>
      </c>
      <c r="E40" s="170">
        <f t="shared" si="0"/>
        <v>56.7</v>
      </c>
      <c r="F40" s="179">
        <v>600</v>
      </c>
      <c r="G40" s="52">
        <f t="shared" si="1"/>
        <v>45</v>
      </c>
      <c r="H40" s="171">
        <v>710</v>
      </c>
      <c r="I40" s="54">
        <f t="shared" si="2"/>
        <v>41</v>
      </c>
      <c r="J40" s="172">
        <v>49</v>
      </c>
      <c r="K40" s="173">
        <f t="shared" si="3"/>
        <v>49</v>
      </c>
      <c r="L40" s="248">
        <f t="shared" si="4"/>
        <v>191.7</v>
      </c>
      <c r="M40" s="226">
        <f t="shared" si="5"/>
        <v>35</v>
      </c>
      <c r="N40" s="613"/>
      <c r="O40" s="609"/>
    </row>
    <row r="41" spans="1:15" ht="14.25" thickBot="1">
      <c r="A41" s="158" t="s">
        <v>124</v>
      </c>
      <c r="B41" s="291" t="s">
        <v>123</v>
      </c>
      <c r="C41" s="18">
        <v>1991</v>
      </c>
      <c r="D41" s="149">
        <v>5.24</v>
      </c>
      <c r="E41" s="150">
        <f t="shared" si="0"/>
        <v>48.599999999999994</v>
      </c>
      <c r="F41" s="151">
        <v>660</v>
      </c>
      <c r="G41" s="25">
        <f t="shared" si="1"/>
        <v>57</v>
      </c>
      <c r="H41" s="151">
        <v>680</v>
      </c>
      <c r="I41" s="25">
        <f t="shared" si="2"/>
        <v>38</v>
      </c>
      <c r="J41" s="152">
        <v>51</v>
      </c>
      <c r="K41" s="153">
        <f t="shared" si="3"/>
        <v>51</v>
      </c>
      <c r="L41" s="246">
        <f t="shared" si="4"/>
        <v>194.6</v>
      </c>
      <c r="M41" s="221">
        <f t="shared" si="5"/>
        <v>32</v>
      </c>
      <c r="N41" s="608">
        <f>SUM(L41:L44)-MIN(L41:L44)</f>
        <v>603.8999999999999</v>
      </c>
      <c r="O41" s="611">
        <f>RANK(N41,N$9:N$56)</f>
        <v>9</v>
      </c>
    </row>
    <row r="42" spans="1:15" ht="14.25" thickBot="1">
      <c r="A42" s="158" t="s">
        <v>124</v>
      </c>
      <c r="B42" s="281" t="s">
        <v>125</v>
      </c>
      <c r="C42" s="33">
        <v>1991</v>
      </c>
      <c r="D42" s="159">
        <v>4.53</v>
      </c>
      <c r="E42" s="160">
        <f t="shared" si="0"/>
        <v>55.699999999999996</v>
      </c>
      <c r="F42" s="161">
        <v>600</v>
      </c>
      <c r="G42" s="40">
        <f t="shared" si="1"/>
        <v>45</v>
      </c>
      <c r="H42" s="161">
        <v>630</v>
      </c>
      <c r="I42" s="40">
        <f t="shared" si="2"/>
        <v>33</v>
      </c>
      <c r="J42" s="162">
        <v>35</v>
      </c>
      <c r="K42" s="163">
        <f t="shared" si="3"/>
        <v>35</v>
      </c>
      <c r="L42" s="247">
        <f t="shared" si="4"/>
        <v>168.7</v>
      </c>
      <c r="M42" s="223">
        <f t="shared" si="5"/>
        <v>44</v>
      </c>
      <c r="N42" s="608"/>
      <c r="O42" s="611"/>
    </row>
    <row r="43" spans="1:15" ht="14.25" thickBot="1">
      <c r="A43" s="158" t="s">
        <v>124</v>
      </c>
      <c r="B43" s="281" t="s">
        <v>126</v>
      </c>
      <c r="C43" s="33">
        <v>1991</v>
      </c>
      <c r="D43" s="159">
        <v>4.05</v>
      </c>
      <c r="E43" s="160">
        <f t="shared" si="0"/>
        <v>60.5</v>
      </c>
      <c r="F43" s="161">
        <v>650</v>
      </c>
      <c r="G43" s="40">
        <f t="shared" si="1"/>
        <v>55</v>
      </c>
      <c r="H43" s="161">
        <v>760</v>
      </c>
      <c r="I43" s="40">
        <f t="shared" si="2"/>
        <v>46</v>
      </c>
      <c r="J43" s="162">
        <v>52</v>
      </c>
      <c r="K43" s="163">
        <f t="shared" si="3"/>
        <v>52</v>
      </c>
      <c r="L43" s="247">
        <f t="shared" si="4"/>
        <v>213.5</v>
      </c>
      <c r="M43" s="223">
        <f t="shared" si="5"/>
        <v>15</v>
      </c>
      <c r="N43" s="608"/>
      <c r="O43" s="611"/>
    </row>
    <row r="44" spans="1:15" ht="14.25" thickBot="1">
      <c r="A44" s="168" t="s">
        <v>124</v>
      </c>
      <c r="B44" s="281" t="s">
        <v>127</v>
      </c>
      <c r="C44" s="47">
        <v>1991</v>
      </c>
      <c r="D44" s="169">
        <v>4.12</v>
      </c>
      <c r="E44" s="170">
        <f t="shared" si="0"/>
        <v>59.8</v>
      </c>
      <c r="F44" s="171">
        <v>630</v>
      </c>
      <c r="G44" s="54">
        <f t="shared" si="1"/>
        <v>51</v>
      </c>
      <c r="H44" s="171">
        <v>790</v>
      </c>
      <c r="I44" s="54">
        <f t="shared" si="2"/>
        <v>49</v>
      </c>
      <c r="J44" s="172">
        <v>36</v>
      </c>
      <c r="K44" s="173">
        <f t="shared" si="3"/>
        <v>36</v>
      </c>
      <c r="L44" s="248">
        <f t="shared" si="4"/>
        <v>195.8</v>
      </c>
      <c r="M44" s="226">
        <f t="shared" si="5"/>
        <v>31</v>
      </c>
      <c r="N44" s="608"/>
      <c r="O44" s="611"/>
    </row>
    <row r="45" spans="1:15" ht="14.25" thickBot="1">
      <c r="A45" s="158" t="s">
        <v>134</v>
      </c>
      <c r="B45" s="283" t="s">
        <v>133</v>
      </c>
      <c r="C45" s="18">
        <v>1992</v>
      </c>
      <c r="D45" s="188">
        <v>5.33</v>
      </c>
      <c r="E45" s="189">
        <f t="shared" si="0"/>
        <v>47.699999999999996</v>
      </c>
      <c r="F45" s="190">
        <v>610</v>
      </c>
      <c r="G45" s="191">
        <f t="shared" si="1"/>
        <v>47</v>
      </c>
      <c r="H45" s="192">
        <v>570</v>
      </c>
      <c r="I45" s="193">
        <f t="shared" si="2"/>
        <v>27</v>
      </c>
      <c r="J45" s="190">
        <v>55</v>
      </c>
      <c r="K45" s="194">
        <f t="shared" si="3"/>
        <v>55</v>
      </c>
      <c r="L45" s="246">
        <f t="shared" si="4"/>
        <v>176.7</v>
      </c>
      <c r="M45" s="221">
        <f t="shared" si="5"/>
        <v>41</v>
      </c>
      <c r="N45" s="608">
        <f>SUM(L45:L48)-MIN(L45:L48)</f>
        <v>602.4</v>
      </c>
      <c r="O45" s="609">
        <f>RANK(N45,N$9:N$56)</f>
        <v>10</v>
      </c>
    </row>
    <row r="46" spans="1:15" ht="14.25" thickBot="1">
      <c r="A46" s="158" t="s">
        <v>134</v>
      </c>
      <c r="B46" s="281" t="s">
        <v>135</v>
      </c>
      <c r="C46" s="33">
        <v>1991</v>
      </c>
      <c r="D46" s="159">
        <v>3.32</v>
      </c>
      <c r="E46" s="196">
        <f t="shared" si="0"/>
        <v>67.8</v>
      </c>
      <c r="F46" s="161">
        <v>620</v>
      </c>
      <c r="G46" s="40">
        <f t="shared" si="1"/>
        <v>49</v>
      </c>
      <c r="H46" s="177">
        <v>680</v>
      </c>
      <c r="I46" s="38">
        <f t="shared" si="2"/>
        <v>38</v>
      </c>
      <c r="J46" s="161">
        <v>55</v>
      </c>
      <c r="K46" s="163">
        <f t="shared" si="3"/>
        <v>55</v>
      </c>
      <c r="L46" s="247">
        <f t="shared" si="4"/>
        <v>209.8</v>
      </c>
      <c r="M46" s="223">
        <f t="shared" si="5"/>
        <v>19</v>
      </c>
      <c r="N46" s="608"/>
      <c r="O46" s="609"/>
    </row>
    <row r="47" spans="1:15" ht="14.25" thickBot="1">
      <c r="A47" s="158" t="s">
        <v>134</v>
      </c>
      <c r="B47" s="281" t="s">
        <v>136</v>
      </c>
      <c r="C47" s="33">
        <v>1989</v>
      </c>
      <c r="D47" s="159">
        <v>3.81</v>
      </c>
      <c r="E47" s="196">
        <f t="shared" si="0"/>
        <v>62.89999999999999</v>
      </c>
      <c r="F47" s="161">
        <v>690</v>
      </c>
      <c r="G47" s="40">
        <f t="shared" si="1"/>
        <v>63</v>
      </c>
      <c r="H47" s="177">
        <v>630</v>
      </c>
      <c r="I47" s="38">
        <f t="shared" si="2"/>
        <v>33</v>
      </c>
      <c r="J47" s="161">
        <v>57</v>
      </c>
      <c r="K47" s="163">
        <f t="shared" si="3"/>
        <v>57</v>
      </c>
      <c r="L47" s="247">
        <f t="shared" si="4"/>
        <v>215.89999999999998</v>
      </c>
      <c r="M47" s="223">
        <f t="shared" si="5"/>
        <v>14</v>
      </c>
      <c r="N47" s="608"/>
      <c r="O47" s="609"/>
    </row>
    <row r="48" spans="1:15" ht="14.25" thickBot="1">
      <c r="A48" s="158" t="s">
        <v>134</v>
      </c>
      <c r="B48" s="281" t="s">
        <v>137</v>
      </c>
      <c r="C48" s="198">
        <v>1992</v>
      </c>
      <c r="D48" s="200">
        <v>8.35</v>
      </c>
      <c r="E48" s="201">
        <f t="shared" si="0"/>
        <v>17.5</v>
      </c>
      <c r="F48" s="202">
        <v>690</v>
      </c>
      <c r="G48" s="203">
        <f t="shared" si="1"/>
        <v>63</v>
      </c>
      <c r="H48" s="204">
        <v>700</v>
      </c>
      <c r="I48" s="205">
        <f t="shared" si="2"/>
        <v>40</v>
      </c>
      <c r="J48" s="202">
        <v>52</v>
      </c>
      <c r="K48" s="206">
        <f t="shared" si="3"/>
        <v>52</v>
      </c>
      <c r="L48" s="248">
        <f t="shared" si="4"/>
        <v>172.5</v>
      </c>
      <c r="M48" s="226">
        <f t="shared" si="5"/>
        <v>43</v>
      </c>
      <c r="N48" s="608"/>
      <c r="O48" s="609"/>
    </row>
    <row r="49" spans="1:15" ht="14.25" thickBot="1">
      <c r="A49" s="146" t="s">
        <v>148</v>
      </c>
      <c r="B49" s="283" t="s">
        <v>147</v>
      </c>
      <c r="C49" s="18">
        <v>1991</v>
      </c>
      <c r="D49" s="149" t="s">
        <v>149</v>
      </c>
      <c r="E49" s="150">
        <f t="shared" si="0"/>
        <v>0</v>
      </c>
      <c r="F49" s="151">
        <v>0</v>
      </c>
      <c r="G49" s="25">
        <f t="shared" si="1"/>
        <v>0</v>
      </c>
      <c r="H49" s="151">
        <v>740</v>
      </c>
      <c r="I49" s="25">
        <f t="shared" si="2"/>
        <v>44</v>
      </c>
      <c r="J49" s="152">
        <v>0</v>
      </c>
      <c r="K49" s="153">
        <f t="shared" si="3"/>
        <v>0</v>
      </c>
      <c r="L49" s="220">
        <f t="shared" si="4"/>
        <v>44</v>
      </c>
      <c r="M49" s="221">
        <f t="shared" si="5"/>
        <v>48</v>
      </c>
      <c r="N49" s="608">
        <f>SUM(L49:L52)-MIN(L49:L52)</f>
        <v>601.4</v>
      </c>
      <c r="O49" s="611">
        <f>RANK(N49,N$9:N$56)</f>
        <v>11</v>
      </c>
    </row>
    <row r="50" spans="1:15" ht="14.25" thickBot="1">
      <c r="A50" s="156" t="s">
        <v>148</v>
      </c>
      <c r="B50" s="281" t="s">
        <v>150</v>
      </c>
      <c r="C50" s="33">
        <v>1990</v>
      </c>
      <c r="D50" s="159">
        <v>4.16</v>
      </c>
      <c r="E50" s="160">
        <f t="shared" si="0"/>
        <v>59.39999999999999</v>
      </c>
      <c r="F50" s="161">
        <v>620</v>
      </c>
      <c r="G50" s="40">
        <f t="shared" si="1"/>
        <v>49</v>
      </c>
      <c r="H50" s="161">
        <v>820</v>
      </c>
      <c r="I50" s="40">
        <f t="shared" si="2"/>
        <v>52</v>
      </c>
      <c r="J50" s="162">
        <v>44</v>
      </c>
      <c r="K50" s="163">
        <f t="shared" si="3"/>
        <v>44</v>
      </c>
      <c r="L50" s="249">
        <f t="shared" si="4"/>
        <v>204.39999999999998</v>
      </c>
      <c r="M50" s="223">
        <f t="shared" si="5"/>
        <v>23</v>
      </c>
      <c r="N50" s="608"/>
      <c r="O50" s="611"/>
    </row>
    <row r="51" spans="1:15" ht="14.25" thickBot="1">
      <c r="A51" s="156" t="s">
        <v>148</v>
      </c>
      <c r="B51" s="281" t="s">
        <v>151</v>
      </c>
      <c r="C51" s="33">
        <v>1992</v>
      </c>
      <c r="D51" s="159">
        <v>4.8</v>
      </c>
      <c r="E51" s="160">
        <f t="shared" si="0"/>
        <v>53</v>
      </c>
      <c r="F51" s="161">
        <v>640</v>
      </c>
      <c r="G51" s="40">
        <f t="shared" si="1"/>
        <v>53</v>
      </c>
      <c r="H51" s="161">
        <v>720</v>
      </c>
      <c r="I51" s="40">
        <f t="shared" si="2"/>
        <v>42</v>
      </c>
      <c r="J51" s="162">
        <v>41</v>
      </c>
      <c r="K51" s="163">
        <f t="shared" si="3"/>
        <v>41</v>
      </c>
      <c r="L51" s="249">
        <f t="shared" si="4"/>
        <v>189</v>
      </c>
      <c r="M51" s="223">
        <f t="shared" si="5"/>
        <v>37</v>
      </c>
      <c r="N51" s="608"/>
      <c r="O51" s="611"/>
    </row>
    <row r="52" spans="1:15" ht="14.25" thickBot="1">
      <c r="A52" s="166" t="s">
        <v>148</v>
      </c>
      <c r="B52" s="282" t="s">
        <v>152</v>
      </c>
      <c r="C52" s="47">
        <v>1990</v>
      </c>
      <c r="D52" s="169">
        <v>4.2</v>
      </c>
      <c r="E52" s="170">
        <f t="shared" si="0"/>
        <v>58.99999999999999</v>
      </c>
      <c r="F52" s="171">
        <v>640</v>
      </c>
      <c r="G52" s="54">
        <f t="shared" si="1"/>
        <v>53</v>
      </c>
      <c r="H52" s="171">
        <v>750</v>
      </c>
      <c r="I52" s="54">
        <f t="shared" si="2"/>
        <v>45</v>
      </c>
      <c r="J52" s="172">
        <v>51</v>
      </c>
      <c r="K52" s="173">
        <f t="shared" si="3"/>
        <v>51</v>
      </c>
      <c r="L52" s="225">
        <f t="shared" si="4"/>
        <v>208</v>
      </c>
      <c r="M52" s="226">
        <f t="shared" si="5"/>
        <v>20</v>
      </c>
      <c r="N52" s="608"/>
      <c r="O52" s="611"/>
    </row>
    <row r="53" spans="1:15" ht="14.25" thickBot="1">
      <c r="A53" s="158" t="s">
        <v>114</v>
      </c>
      <c r="B53" s="283" t="s">
        <v>113</v>
      </c>
      <c r="C53" s="18">
        <v>1990</v>
      </c>
      <c r="D53" s="149">
        <v>3.84</v>
      </c>
      <c r="E53" s="150">
        <f t="shared" si="0"/>
        <v>62.599999999999994</v>
      </c>
      <c r="F53" s="176">
        <v>680</v>
      </c>
      <c r="G53" s="23">
        <f t="shared" si="1"/>
        <v>61</v>
      </c>
      <c r="H53" s="151">
        <v>920</v>
      </c>
      <c r="I53" s="25">
        <f t="shared" si="2"/>
        <v>62</v>
      </c>
      <c r="J53" s="152">
        <v>39</v>
      </c>
      <c r="K53" s="153">
        <f t="shared" si="3"/>
        <v>39</v>
      </c>
      <c r="L53" s="220">
        <f t="shared" si="4"/>
        <v>224.6</v>
      </c>
      <c r="M53" s="221">
        <f t="shared" si="5"/>
        <v>9</v>
      </c>
      <c r="N53" s="608">
        <f>SUM(L53:L56)-MIN(L53:L56)</f>
        <v>578.7</v>
      </c>
      <c r="O53" s="609">
        <f>RANK(N53,N$9:N$56)</f>
        <v>12</v>
      </c>
    </row>
    <row r="54" spans="1:15" ht="14.25" thickBot="1">
      <c r="A54" s="158" t="s">
        <v>114</v>
      </c>
      <c r="B54" s="281" t="s">
        <v>115</v>
      </c>
      <c r="C54" s="33">
        <v>1990</v>
      </c>
      <c r="D54" s="159">
        <v>6.26</v>
      </c>
      <c r="E54" s="160">
        <f t="shared" si="0"/>
        <v>38.4</v>
      </c>
      <c r="F54" s="177">
        <v>700</v>
      </c>
      <c r="G54" s="38">
        <f t="shared" si="1"/>
        <v>65</v>
      </c>
      <c r="H54" s="161">
        <v>710</v>
      </c>
      <c r="I54" s="40">
        <f t="shared" si="2"/>
        <v>41</v>
      </c>
      <c r="J54" s="162">
        <v>45</v>
      </c>
      <c r="K54" s="163">
        <f t="shared" si="3"/>
        <v>45</v>
      </c>
      <c r="L54" s="249">
        <f t="shared" si="4"/>
        <v>189.4</v>
      </c>
      <c r="M54" s="223">
        <f t="shared" si="5"/>
        <v>36</v>
      </c>
      <c r="N54" s="608"/>
      <c r="O54" s="609"/>
    </row>
    <row r="55" spans="1:15" ht="14.25" thickBot="1">
      <c r="A55" s="158" t="s">
        <v>114</v>
      </c>
      <c r="B55" s="281" t="s">
        <v>116</v>
      </c>
      <c r="C55" s="33">
        <v>1992</v>
      </c>
      <c r="D55" s="159">
        <v>5.55</v>
      </c>
      <c r="E55" s="160">
        <f t="shared" si="0"/>
        <v>45.5</v>
      </c>
      <c r="F55" s="177">
        <v>620</v>
      </c>
      <c r="G55" s="38">
        <f t="shared" si="1"/>
        <v>49</v>
      </c>
      <c r="H55" s="161">
        <v>610</v>
      </c>
      <c r="I55" s="40">
        <f t="shared" si="2"/>
        <v>31</v>
      </c>
      <c r="J55" s="162">
        <v>39</v>
      </c>
      <c r="K55" s="163">
        <f t="shared" si="3"/>
        <v>39</v>
      </c>
      <c r="L55" s="249">
        <f t="shared" si="4"/>
        <v>164.5</v>
      </c>
      <c r="M55" s="223">
        <f t="shared" si="5"/>
        <v>46</v>
      </c>
      <c r="N55" s="608"/>
      <c r="O55" s="609"/>
    </row>
    <row r="56" spans="1:15" ht="14.25" thickBot="1">
      <c r="A56" s="168" t="s">
        <v>114</v>
      </c>
      <c r="B56" s="286" t="s">
        <v>117</v>
      </c>
      <c r="C56" s="47">
        <v>1990</v>
      </c>
      <c r="D56" s="169">
        <v>6.43</v>
      </c>
      <c r="E56" s="170">
        <f t="shared" si="0"/>
        <v>36.7</v>
      </c>
      <c r="F56" s="179">
        <v>580</v>
      </c>
      <c r="G56" s="52">
        <f t="shared" si="1"/>
        <v>41</v>
      </c>
      <c r="H56" s="171">
        <v>630</v>
      </c>
      <c r="I56" s="54">
        <f t="shared" si="2"/>
        <v>33</v>
      </c>
      <c r="J56" s="172">
        <v>54</v>
      </c>
      <c r="K56" s="173">
        <f t="shared" si="3"/>
        <v>54</v>
      </c>
      <c r="L56" s="225">
        <f t="shared" si="4"/>
        <v>164.7</v>
      </c>
      <c r="M56" s="226">
        <f t="shared" si="5"/>
        <v>45</v>
      </c>
      <c r="N56" s="608"/>
      <c r="O56" s="609"/>
    </row>
  </sheetData>
  <sheetProtection/>
  <mergeCells count="29">
    <mergeCell ref="N49:N52"/>
    <mergeCell ref="O49:O52"/>
    <mergeCell ref="N53:N56"/>
    <mergeCell ref="O53:O56"/>
    <mergeCell ref="O33:O36"/>
    <mergeCell ref="N37:N40"/>
    <mergeCell ref="O37:O40"/>
    <mergeCell ref="N41:N44"/>
    <mergeCell ref="O41:O44"/>
    <mergeCell ref="O13:O16"/>
    <mergeCell ref="N17:N20"/>
    <mergeCell ref="O17:O20"/>
    <mergeCell ref="N45:N48"/>
    <mergeCell ref="O45:O48"/>
    <mergeCell ref="N25:N28"/>
    <mergeCell ref="O25:O28"/>
    <mergeCell ref="N29:N32"/>
    <mergeCell ref="O29:O32"/>
    <mergeCell ref="N33:N36"/>
    <mergeCell ref="N21:N24"/>
    <mergeCell ref="O21:O24"/>
    <mergeCell ref="A1:O1"/>
    <mergeCell ref="A3:K3"/>
    <mergeCell ref="A4:C4"/>
    <mergeCell ref="A5:C5"/>
    <mergeCell ref="O7:O8"/>
    <mergeCell ref="N9:N12"/>
    <mergeCell ref="O9:O12"/>
    <mergeCell ref="N13:N16"/>
  </mergeCells>
  <printOptions/>
  <pageMargins left="0.25972222222222224" right="0.2" top="0.2902777777777778" bottom="0.16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7">
      <selection activeCell="C24" sqref="B24:C27"/>
    </sheetView>
  </sheetViews>
  <sheetFormatPr defaultColWidth="9.140625" defaultRowHeight="15"/>
  <cols>
    <col min="1" max="1" width="3.421875" style="0" customWidth="1"/>
    <col min="2" max="2" width="17.57421875" style="0" customWidth="1"/>
    <col min="3" max="3" width="5.00390625" style="0" customWidth="1"/>
    <col min="4" max="4" width="46.00390625" style="0" customWidth="1"/>
    <col min="5" max="12" width="5.28125" style="0" customWidth="1"/>
    <col min="13" max="14" width="6.28125" style="0" customWidth="1"/>
    <col min="15" max="15" width="8.140625" style="0" customWidth="1"/>
    <col min="16" max="16" width="8.00390625" style="0" customWidth="1"/>
  </cols>
  <sheetData>
    <row r="1" spans="2:18" s="127" customFormat="1" ht="15">
      <c r="B1" s="128" t="s">
        <v>105</v>
      </c>
      <c r="C1" s="129"/>
      <c r="E1" s="130"/>
      <c r="F1" s="131"/>
      <c r="H1" s="132"/>
      <c r="J1" s="133"/>
      <c r="M1" s="131"/>
      <c r="O1" s="130"/>
      <c r="R1" s="134"/>
    </row>
    <row r="2" spans="1:16" ht="21.75" customHeight="1">
      <c r="A2" s="616" t="s">
        <v>1</v>
      </c>
      <c r="B2" s="617" t="s">
        <v>2</v>
      </c>
      <c r="C2" s="618" t="s">
        <v>3</v>
      </c>
      <c r="D2" s="619" t="s">
        <v>4</v>
      </c>
      <c r="E2" s="620" t="s">
        <v>96</v>
      </c>
      <c r="F2" s="620"/>
      <c r="G2" s="621" t="s">
        <v>6</v>
      </c>
      <c r="H2" s="621"/>
      <c r="I2" s="622" t="s">
        <v>106</v>
      </c>
      <c r="J2" s="622"/>
      <c r="K2" s="622" t="s">
        <v>107</v>
      </c>
      <c r="L2" s="622"/>
      <c r="M2" s="135" t="s">
        <v>9</v>
      </c>
      <c r="N2" s="136" t="s">
        <v>10</v>
      </c>
      <c r="O2" s="623" t="s">
        <v>11</v>
      </c>
      <c r="P2" s="624" t="s">
        <v>12</v>
      </c>
    </row>
    <row r="3" spans="1:16" ht="21" customHeight="1">
      <c r="A3" s="616"/>
      <c r="B3" s="617"/>
      <c r="C3" s="618"/>
      <c r="D3" s="619"/>
      <c r="E3" s="137" t="s">
        <v>13</v>
      </c>
      <c r="F3" s="138" t="s">
        <v>14</v>
      </c>
      <c r="G3" s="139" t="s">
        <v>13</v>
      </c>
      <c r="H3" s="140" t="s">
        <v>14</v>
      </c>
      <c r="I3" s="141" t="s">
        <v>13</v>
      </c>
      <c r="J3" s="142" t="s">
        <v>14</v>
      </c>
      <c r="K3" s="141" t="s">
        <v>13</v>
      </c>
      <c r="L3" s="143" t="s">
        <v>14</v>
      </c>
      <c r="M3" s="144"/>
      <c r="N3" s="145"/>
      <c r="O3" s="623"/>
      <c r="P3" s="624"/>
    </row>
    <row r="4" spans="1:16" ht="13.5">
      <c r="A4" s="146">
        <v>4</v>
      </c>
      <c r="B4" s="124" t="s">
        <v>108</v>
      </c>
      <c r="C4" s="147">
        <v>1990</v>
      </c>
      <c r="D4" s="148" t="s">
        <v>109</v>
      </c>
      <c r="E4" s="149">
        <v>5.2</v>
      </c>
      <c r="F4" s="150">
        <f aca="true" t="shared" si="0" ref="F4:F51">IF(E4&gt;10.1,0,(IF(E4=0,0,(10.1-E4)*10)))</f>
        <v>48.99999999999999</v>
      </c>
      <c r="G4" s="151">
        <v>640</v>
      </c>
      <c r="H4" s="25">
        <f aca="true" t="shared" si="1" ref="H4:H51">IF(G4&lt;=370,0,IF(G4=380,1,(G4-380)/5+1))</f>
        <v>53</v>
      </c>
      <c r="I4" s="151">
        <v>730</v>
      </c>
      <c r="J4" s="25">
        <f aca="true" t="shared" si="2" ref="J4:J51">IF(I4&gt;300,(I4-300)/10*1,0)</f>
        <v>43</v>
      </c>
      <c r="K4" s="152">
        <v>48</v>
      </c>
      <c r="L4" s="153">
        <f aca="true" t="shared" si="3" ref="L4:L51">K4*1</f>
        <v>48</v>
      </c>
      <c r="M4" s="154">
        <f aca="true" t="shared" si="4" ref="M4:M51">SUM(L4,J4,H4,F4)</f>
        <v>193</v>
      </c>
      <c r="N4" s="155">
        <f aca="true" t="shared" si="5" ref="N4:N51">RANK(M4,M$4:M$51)</f>
        <v>34</v>
      </c>
      <c r="O4" s="614">
        <f>SUM(M4:M7)-MIN(M4:M7)</f>
        <v>670.0999999999999</v>
      </c>
      <c r="P4" s="615">
        <f>RANK(O4,O$4:O$51)</f>
        <v>2</v>
      </c>
    </row>
    <row r="5" spans="1:16" ht="13.5">
      <c r="A5" s="156">
        <v>3</v>
      </c>
      <c r="B5" s="108" t="s">
        <v>110</v>
      </c>
      <c r="C5" s="157">
        <v>1991</v>
      </c>
      <c r="D5" s="158" t="s">
        <v>109</v>
      </c>
      <c r="E5" s="159">
        <v>3.79</v>
      </c>
      <c r="F5" s="160">
        <f t="shared" si="0"/>
        <v>63.099999999999994</v>
      </c>
      <c r="G5" s="161">
        <v>690</v>
      </c>
      <c r="H5" s="40">
        <f t="shared" si="1"/>
        <v>63</v>
      </c>
      <c r="I5" s="161">
        <v>680</v>
      </c>
      <c r="J5" s="40">
        <f t="shared" si="2"/>
        <v>38</v>
      </c>
      <c r="K5" s="162">
        <v>54</v>
      </c>
      <c r="L5" s="163">
        <f t="shared" si="3"/>
        <v>54</v>
      </c>
      <c r="M5" s="164">
        <f t="shared" si="4"/>
        <v>218.1</v>
      </c>
      <c r="N5" s="165">
        <f t="shared" si="5"/>
        <v>13</v>
      </c>
      <c r="O5" s="614"/>
      <c r="P5" s="615"/>
    </row>
    <row r="6" spans="1:16" ht="13.5">
      <c r="A6" s="156">
        <v>1</v>
      </c>
      <c r="B6" s="108" t="s">
        <v>111</v>
      </c>
      <c r="C6" s="157">
        <v>1992</v>
      </c>
      <c r="D6" s="158" t="s">
        <v>109</v>
      </c>
      <c r="E6" s="159">
        <v>5.28</v>
      </c>
      <c r="F6" s="160">
        <f t="shared" si="0"/>
        <v>48.199999999999996</v>
      </c>
      <c r="G6" s="161">
        <v>720</v>
      </c>
      <c r="H6" s="40">
        <f t="shared" si="1"/>
        <v>69</v>
      </c>
      <c r="I6" s="161">
        <v>860</v>
      </c>
      <c r="J6" s="40">
        <f t="shared" si="2"/>
        <v>56</v>
      </c>
      <c r="K6" s="162">
        <v>53</v>
      </c>
      <c r="L6" s="163">
        <f t="shared" si="3"/>
        <v>53</v>
      </c>
      <c r="M6" s="164">
        <f t="shared" si="4"/>
        <v>226.2</v>
      </c>
      <c r="N6" s="165">
        <f t="shared" si="5"/>
        <v>6</v>
      </c>
      <c r="O6" s="614"/>
      <c r="P6" s="615"/>
    </row>
    <row r="7" spans="1:16" ht="13.5">
      <c r="A7" s="166">
        <v>2</v>
      </c>
      <c r="B7" s="125" t="s">
        <v>112</v>
      </c>
      <c r="C7" s="167">
        <v>1992</v>
      </c>
      <c r="D7" s="168" t="s">
        <v>109</v>
      </c>
      <c r="E7" s="169">
        <v>4.52</v>
      </c>
      <c r="F7" s="170">
        <f t="shared" si="0"/>
        <v>55.8</v>
      </c>
      <c r="G7" s="171">
        <v>680</v>
      </c>
      <c r="H7" s="54">
        <f t="shared" si="1"/>
        <v>61</v>
      </c>
      <c r="I7" s="171">
        <v>840</v>
      </c>
      <c r="J7" s="54">
        <f t="shared" si="2"/>
        <v>54</v>
      </c>
      <c r="K7" s="172">
        <v>55</v>
      </c>
      <c r="L7" s="173">
        <f t="shared" si="3"/>
        <v>55</v>
      </c>
      <c r="M7" s="174">
        <f t="shared" si="4"/>
        <v>225.8</v>
      </c>
      <c r="N7" s="175">
        <f t="shared" si="5"/>
        <v>7</v>
      </c>
      <c r="O7" s="614"/>
      <c r="P7" s="615"/>
    </row>
    <row r="8" spans="1:16" ht="13.5">
      <c r="A8" s="146">
        <v>5</v>
      </c>
      <c r="B8" s="124" t="s">
        <v>113</v>
      </c>
      <c r="C8" s="147">
        <v>1990</v>
      </c>
      <c r="D8" s="148" t="s">
        <v>114</v>
      </c>
      <c r="E8" s="149">
        <v>3.84</v>
      </c>
      <c r="F8" s="150">
        <f t="shared" si="0"/>
        <v>62.599999999999994</v>
      </c>
      <c r="G8" s="176">
        <v>680</v>
      </c>
      <c r="H8" s="23">
        <f t="shared" si="1"/>
        <v>61</v>
      </c>
      <c r="I8" s="151">
        <v>920</v>
      </c>
      <c r="J8" s="25">
        <f t="shared" si="2"/>
        <v>62</v>
      </c>
      <c r="K8" s="152">
        <v>39</v>
      </c>
      <c r="L8" s="153">
        <f t="shared" si="3"/>
        <v>39</v>
      </c>
      <c r="M8" s="154">
        <f t="shared" si="4"/>
        <v>224.6</v>
      </c>
      <c r="N8" s="155">
        <f t="shared" si="5"/>
        <v>9</v>
      </c>
      <c r="O8" s="614">
        <f>SUM(M8:M11)-MIN(M8:M11)</f>
        <v>585.5</v>
      </c>
      <c r="P8" s="615">
        <f>RANK(O8,O$4:O$51)</f>
        <v>12</v>
      </c>
    </row>
    <row r="9" spans="1:16" ht="13.5">
      <c r="A9" s="156">
        <v>6</v>
      </c>
      <c r="B9" s="108" t="s">
        <v>115</v>
      </c>
      <c r="C9" s="157">
        <v>1990</v>
      </c>
      <c r="D9" s="158" t="s">
        <v>114</v>
      </c>
      <c r="E9" s="159">
        <v>6.26</v>
      </c>
      <c r="F9" s="160">
        <f t="shared" si="0"/>
        <v>38.4</v>
      </c>
      <c r="G9" s="177">
        <v>700</v>
      </c>
      <c r="H9" s="38">
        <f t="shared" si="1"/>
        <v>65</v>
      </c>
      <c r="I9" s="161">
        <v>710</v>
      </c>
      <c r="J9" s="40">
        <f t="shared" si="2"/>
        <v>41</v>
      </c>
      <c r="K9" s="161">
        <v>45</v>
      </c>
      <c r="L9" s="163">
        <f t="shared" si="3"/>
        <v>45</v>
      </c>
      <c r="M9" s="178">
        <f t="shared" si="4"/>
        <v>189.4</v>
      </c>
      <c r="N9" s="165">
        <f t="shared" si="5"/>
        <v>36</v>
      </c>
      <c r="O9" s="614"/>
      <c r="P9" s="615"/>
    </row>
    <row r="10" spans="1:16" ht="13.5">
      <c r="A10" s="156">
        <v>8</v>
      </c>
      <c r="B10" s="108" t="s">
        <v>116</v>
      </c>
      <c r="C10" s="157">
        <v>1992</v>
      </c>
      <c r="D10" s="158" t="s">
        <v>114</v>
      </c>
      <c r="E10" s="159">
        <v>5.55</v>
      </c>
      <c r="F10" s="160">
        <f t="shared" si="0"/>
        <v>45.5</v>
      </c>
      <c r="G10" s="177">
        <v>580</v>
      </c>
      <c r="H10" s="38">
        <f t="shared" si="1"/>
        <v>41</v>
      </c>
      <c r="I10" s="161">
        <v>610</v>
      </c>
      <c r="J10" s="40">
        <f t="shared" si="2"/>
        <v>31</v>
      </c>
      <c r="K10" s="162">
        <v>54</v>
      </c>
      <c r="L10" s="163">
        <f t="shared" si="3"/>
        <v>54</v>
      </c>
      <c r="M10" s="164">
        <f t="shared" si="4"/>
        <v>171.5</v>
      </c>
      <c r="N10" s="165">
        <f t="shared" si="5"/>
        <v>44</v>
      </c>
      <c r="O10" s="614"/>
      <c r="P10" s="615"/>
    </row>
    <row r="11" spans="1:16" ht="13.5">
      <c r="A11" s="166">
        <v>7</v>
      </c>
      <c r="B11" s="125" t="s">
        <v>117</v>
      </c>
      <c r="C11" s="167">
        <v>1990</v>
      </c>
      <c r="D11" s="168" t="s">
        <v>114</v>
      </c>
      <c r="E11" s="169">
        <v>6.43</v>
      </c>
      <c r="F11" s="170">
        <f t="shared" si="0"/>
        <v>36.7</v>
      </c>
      <c r="G11" s="179">
        <v>620</v>
      </c>
      <c r="H11" s="52">
        <f t="shared" si="1"/>
        <v>49</v>
      </c>
      <c r="I11" s="171">
        <v>630</v>
      </c>
      <c r="J11" s="54">
        <f t="shared" si="2"/>
        <v>33</v>
      </c>
      <c r="K11" s="172">
        <v>39</v>
      </c>
      <c r="L11" s="173">
        <f t="shared" si="3"/>
        <v>39</v>
      </c>
      <c r="M11" s="174">
        <f t="shared" si="4"/>
        <v>157.7</v>
      </c>
      <c r="N11" s="175">
        <f t="shared" si="5"/>
        <v>46</v>
      </c>
      <c r="O11" s="614"/>
      <c r="P11" s="615"/>
    </row>
    <row r="12" spans="1:16" ht="13.5">
      <c r="A12" s="146">
        <v>33</v>
      </c>
      <c r="B12" s="180" t="s">
        <v>118</v>
      </c>
      <c r="C12" s="181">
        <v>1990</v>
      </c>
      <c r="D12" s="182" t="s">
        <v>119</v>
      </c>
      <c r="E12" s="149">
        <v>4.66</v>
      </c>
      <c r="F12" s="150">
        <f t="shared" si="0"/>
        <v>54.39999999999999</v>
      </c>
      <c r="G12" s="151">
        <v>660</v>
      </c>
      <c r="H12" s="25">
        <f t="shared" si="1"/>
        <v>57</v>
      </c>
      <c r="I12" s="151">
        <v>790</v>
      </c>
      <c r="J12" s="25">
        <f t="shared" si="2"/>
        <v>49</v>
      </c>
      <c r="K12" s="152">
        <v>70</v>
      </c>
      <c r="L12" s="153">
        <f t="shared" si="3"/>
        <v>70</v>
      </c>
      <c r="M12" s="154">
        <f t="shared" si="4"/>
        <v>230.39999999999998</v>
      </c>
      <c r="N12" s="155">
        <f t="shared" si="5"/>
        <v>5</v>
      </c>
      <c r="O12" s="625">
        <f>SUM(M12:M15)-MIN(M12:M15)</f>
        <v>633.0999999999999</v>
      </c>
      <c r="P12" s="615">
        <f>RANK(O12,O$4:O$51)</f>
        <v>5</v>
      </c>
    </row>
    <row r="13" spans="1:16" ht="13.5">
      <c r="A13" s="156">
        <v>34</v>
      </c>
      <c r="B13" s="183" t="s">
        <v>120</v>
      </c>
      <c r="C13" s="33">
        <v>1991</v>
      </c>
      <c r="D13" s="184" t="s">
        <v>119</v>
      </c>
      <c r="E13" s="159">
        <v>5.72</v>
      </c>
      <c r="F13" s="160">
        <f t="shared" si="0"/>
        <v>43.8</v>
      </c>
      <c r="G13" s="161">
        <v>660</v>
      </c>
      <c r="H13" s="40">
        <f t="shared" si="1"/>
        <v>57</v>
      </c>
      <c r="I13" s="161">
        <v>760</v>
      </c>
      <c r="J13" s="40">
        <f t="shared" si="2"/>
        <v>46</v>
      </c>
      <c r="K13" s="162">
        <v>53</v>
      </c>
      <c r="L13" s="163">
        <f t="shared" si="3"/>
        <v>53</v>
      </c>
      <c r="M13" s="164">
        <f t="shared" si="4"/>
        <v>199.8</v>
      </c>
      <c r="N13" s="165">
        <f t="shared" si="5"/>
        <v>30</v>
      </c>
      <c r="O13" s="625"/>
      <c r="P13" s="615"/>
    </row>
    <row r="14" spans="1:16" ht="13.5">
      <c r="A14" s="156">
        <v>35</v>
      </c>
      <c r="B14" s="183" t="s">
        <v>121</v>
      </c>
      <c r="C14" s="33">
        <v>1992</v>
      </c>
      <c r="D14" s="184" t="s">
        <v>119</v>
      </c>
      <c r="E14" s="159">
        <v>4.07</v>
      </c>
      <c r="F14" s="160">
        <f t="shared" si="0"/>
        <v>60.3</v>
      </c>
      <c r="G14" s="161">
        <v>620</v>
      </c>
      <c r="H14" s="40">
        <f t="shared" si="1"/>
        <v>49</v>
      </c>
      <c r="I14" s="161">
        <v>560</v>
      </c>
      <c r="J14" s="40">
        <f t="shared" si="2"/>
        <v>26</v>
      </c>
      <c r="K14" s="162">
        <v>41</v>
      </c>
      <c r="L14" s="163">
        <f t="shared" si="3"/>
        <v>41</v>
      </c>
      <c r="M14" s="164">
        <f t="shared" si="4"/>
        <v>176.3</v>
      </c>
      <c r="N14" s="165">
        <f t="shared" si="5"/>
        <v>42</v>
      </c>
      <c r="O14" s="625"/>
      <c r="P14" s="615"/>
    </row>
    <row r="15" spans="1:23" ht="13.5">
      <c r="A15" s="166">
        <v>36</v>
      </c>
      <c r="B15" s="108" t="s">
        <v>122</v>
      </c>
      <c r="C15" s="185">
        <v>1992</v>
      </c>
      <c r="D15" s="186" t="s">
        <v>119</v>
      </c>
      <c r="E15" s="169">
        <v>4.71</v>
      </c>
      <c r="F15" s="170">
        <f t="shared" si="0"/>
        <v>53.9</v>
      </c>
      <c r="G15" s="171">
        <v>670</v>
      </c>
      <c r="H15" s="54">
        <f t="shared" si="1"/>
        <v>59</v>
      </c>
      <c r="I15" s="171">
        <v>680</v>
      </c>
      <c r="J15" s="54">
        <f t="shared" si="2"/>
        <v>38</v>
      </c>
      <c r="K15" s="172">
        <v>52</v>
      </c>
      <c r="L15" s="173">
        <f t="shared" si="3"/>
        <v>52</v>
      </c>
      <c r="M15" s="174">
        <f t="shared" si="4"/>
        <v>202.9</v>
      </c>
      <c r="N15" s="175">
        <f t="shared" si="5"/>
        <v>29</v>
      </c>
      <c r="O15" s="625"/>
      <c r="P15" s="615"/>
      <c r="T15" s="30"/>
      <c r="U15" s="30"/>
      <c r="V15" s="30"/>
      <c r="W15" s="30"/>
    </row>
    <row r="16" spans="1:23" ht="13.5">
      <c r="A16" s="146">
        <v>39</v>
      </c>
      <c r="B16" s="187" t="s">
        <v>123</v>
      </c>
      <c r="C16" s="18">
        <v>1991</v>
      </c>
      <c r="D16" s="182" t="s">
        <v>124</v>
      </c>
      <c r="E16" s="188">
        <v>5.24</v>
      </c>
      <c r="F16" s="189">
        <f t="shared" si="0"/>
        <v>48.599999999999994</v>
      </c>
      <c r="G16" s="190">
        <v>660</v>
      </c>
      <c r="H16" s="191">
        <f t="shared" si="1"/>
        <v>57</v>
      </c>
      <c r="I16" s="192">
        <v>680</v>
      </c>
      <c r="J16" s="193">
        <f t="shared" si="2"/>
        <v>38</v>
      </c>
      <c r="K16" s="190">
        <v>51</v>
      </c>
      <c r="L16" s="194">
        <f t="shared" si="3"/>
        <v>51</v>
      </c>
      <c r="M16" s="195">
        <f t="shared" si="4"/>
        <v>194.6</v>
      </c>
      <c r="N16" s="155">
        <f t="shared" si="5"/>
        <v>32</v>
      </c>
      <c r="O16" s="626">
        <f>SUM(M16:M19)-MIN(M16:M19)</f>
        <v>603.8999999999999</v>
      </c>
      <c r="P16" s="615">
        <f>RANK(O16,O$4:O$51)</f>
        <v>9</v>
      </c>
      <c r="T16" s="30"/>
      <c r="U16" s="30"/>
      <c r="V16" s="30"/>
      <c r="W16" s="30"/>
    </row>
    <row r="17" spans="1:23" ht="13.5">
      <c r="A17" s="156">
        <v>37</v>
      </c>
      <c r="B17" s="183" t="s">
        <v>125</v>
      </c>
      <c r="C17" s="33">
        <v>1991</v>
      </c>
      <c r="D17" s="184" t="s">
        <v>124</v>
      </c>
      <c r="E17" s="159">
        <v>4.53</v>
      </c>
      <c r="F17" s="196">
        <f t="shared" si="0"/>
        <v>55.699999999999996</v>
      </c>
      <c r="G17" s="161">
        <v>600</v>
      </c>
      <c r="H17" s="40">
        <f t="shared" si="1"/>
        <v>45</v>
      </c>
      <c r="I17" s="177">
        <v>630</v>
      </c>
      <c r="J17" s="38">
        <f t="shared" si="2"/>
        <v>33</v>
      </c>
      <c r="K17" s="161">
        <v>35</v>
      </c>
      <c r="L17" s="163">
        <f t="shared" si="3"/>
        <v>35</v>
      </c>
      <c r="M17" s="197">
        <f t="shared" si="4"/>
        <v>168.7</v>
      </c>
      <c r="N17" s="165">
        <f t="shared" si="5"/>
        <v>45</v>
      </c>
      <c r="O17" s="626"/>
      <c r="P17" s="615"/>
      <c r="T17" s="108"/>
      <c r="U17" s="30"/>
      <c r="V17" s="30"/>
      <c r="W17" s="30"/>
    </row>
    <row r="18" spans="1:23" ht="13.5">
      <c r="A18" s="156">
        <v>38</v>
      </c>
      <c r="B18" s="183" t="s">
        <v>126</v>
      </c>
      <c r="C18" s="33">
        <v>1991</v>
      </c>
      <c r="D18" s="184" t="s">
        <v>124</v>
      </c>
      <c r="E18" s="159">
        <v>4.05</v>
      </c>
      <c r="F18" s="196">
        <f t="shared" si="0"/>
        <v>60.5</v>
      </c>
      <c r="G18" s="161">
        <v>650</v>
      </c>
      <c r="H18" s="40">
        <f t="shared" si="1"/>
        <v>55</v>
      </c>
      <c r="I18" s="177">
        <v>760</v>
      </c>
      <c r="J18" s="38">
        <f t="shared" si="2"/>
        <v>46</v>
      </c>
      <c r="K18" s="161">
        <v>52</v>
      </c>
      <c r="L18" s="163">
        <f t="shared" si="3"/>
        <v>52</v>
      </c>
      <c r="M18" s="197">
        <f t="shared" si="4"/>
        <v>213.5</v>
      </c>
      <c r="N18" s="165">
        <f t="shared" si="5"/>
        <v>15</v>
      </c>
      <c r="O18" s="626"/>
      <c r="P18" s="615"/>
      <c r="T18" s="30"/>
      <c r="U18" s="30"/>
      <c r="V18" s="30"/>
      <c r="W18" s="30"/>
    </row>
    <row r="19" spans="1:23" ht="13.5">
      <c r="A19" s="166">
        <v>40</v>
      </c>
      <c r="B19" s="183" t="s">
        <v>127</v>
      </c>
      <c r="C19" s="198">
        <v>1991</v>
      </c>
      <c r="D19" s="199" t="s">
        <v>124</v>
      </c>
      <c r="E19" s="200">
        <v>4.12</v>
      </c>
      <c r="F19" s="201">
        <f t="shared" si="0"/>
        <v>59.8</v>
      </c>
      <c r="G19" s="202">
        <v>630</v>
      </c>
      <c r="H19" s="203">
        <f t="shared" si="1"/>
        <v>51</v>
      </c>
      <c r="I19" s="204">
        <v>790</v>
      </c>
      <c r="J19" s="205">
        <f t="shared" si="2"/>
        <v>49</v>
      </c>
      <c r="K19" s="202">
        <v>36</v>
      </c>
      <c r="L19" s="206">
        <f t="shared" si="3"/>
        <v>36</v>
      </c>
      <c r="M19" s="207">
        <f t="shared" si="4"/>
        <v>195.8</v>
      </c>
      <c r="N19" s="175">
        <f t="shared" si="5"/>
        <v>31</v>
      </c>
      <c r="O19" s="626"/>
      <c r="P19" s="615"/>
      <c r="T19" s="30"/>
      <c r="U19" s="30"/>
      <c r="V19" s="30"/>
      <c r="W19" s="30"/>
    </row>
    <row r="20" spans="1:23" ht="13.5">
      <c r="A20" s="146">
        <v>48</v>
      </c>
      <c r="B20" s="208" t="s">
        <v>128</v>
      </c>
      <c r="C20" s="181">
        <v>1990</v>
      </c>
      <c r="D20" s="182" t="s">
        <v>174</v>
      </c>
      <c r="E20" s="149">
        <v>3.08</v>
      </c>
      <c r="F20" s="150">
        <f t="shared" si="0"/>
        <v>70.19999999999999</v>
      </c>
      <c r="G20" s="151">
        <v>710</v>
      </c>
      <c r="H20" s="25">
        <f t="shared" si="1"/>
        <v>67</v>
      </c>
      <c r="I20" s="151">
        <v>710</v>
      </c>
      <c r="J20" s="25">
        <f t="shared" si="2"/>
        <v>41</v>
      </c>
      <c r="K20" s="152">
        <v>47</v>
      </c>
      <c r="L20" s="153">
        <f t="shared" si="3"/>
        <v>47</v>
      </c>
      <c r="M20" s="154">
        <f t="shared" si="4"/>
        <v>225.2</v>
      </c>
      <c r="N20" s="155">
        <f t="shared" si="5"/>
        <v>8</v>
      </c>
      <c r="O20" s="614">
        <f>SUM(M20:M23)-MIN(M20:M23)</f>
        <v>610.3</v>
      </c>
      <c r="P20" s="615">
        <f>RANK(O20,O$4:O$51)</f>
        <v>8</v>
      </c>
      <c r="T20" s="30"/>
      <c r="U20" s="30"/>
      <c r="V20" s="30"/>
      <c r="W20" s="30"/>
    </row>
    <row r="21" spans="1:23" ht="13.5">
      <c r="A21" s="156">
        <v>45</v>
      </c>
      <c r="B21" s="209" t="s">
        <v>130</v>
      </c>
      <c r="C21" s="210">
        <v>1990</v>
      </c>
      <c r="D21" s="184" t="s">
        <v>174</v>
      </c>
      <c r="E21" s="159">
        <v>7.42</v>
      </c>
      <c r="F21" s="160">
        <f t="shared" si="0"/>
        <v>26.799999999999997</v>
      </c>
      <c r="G21" s="161">
        <v>680</v>
      </c>
      <c r="H21" s="40">
        <f t="shared" si="1"/>
        <v>61</v>
      </c>
      <c r="I21" s="161">
        <v>740</v>
      </c>
      <c r="J21" s="40">
        <f t="shared" si="2"/>
        <v>44</v>
      </c>
      <c r="K21" s="162">
        <v>47</v>
      </c>
      <c r="L21" s="163">
        <f t="shared" si="3"/>
        <v>47</v>
      </c>
      <c r="M21" s="164">
        <f t="shared" si="4"/>
        <v>178.8</v>
      </c>
      <c r="N21" s="165">
        <f t="shared" si="5"/>
        <v>40</v>
      </c>
      <c r="O21" s="614"/>
      <c r="P21" s="615"/>
      <c r="T21" s="30"/>
      <c r="U21" s="30"/>
      <c r="V21" s="30"/>
      <c r="W21" s="30"/>
    </row>
    <row r="22" spans="1:23" ht="13.5">
      <c r="A22" s="156">
        <v>47</v>
      </c>
      <c r="B22" s="209" t="s">
        <v>131</v>
      </c>
      <c r="C22" s="210">
        <v>1990</v>
      </c>
      <c r="D22" s="184" t="s">
        <v>174</v>
      </c>
      <c r="E22" s="159">
        <v>4.76</v>
      </c>
      <c r="F22" s="160">
        <f t="shared" si="0"/>
        <v>53.4</v>
      </c>
      <c r="G22" s="161">
        <v>630</v>
      </c>
      <c r="H22" s="40">
        <f t="shared" si="1"/>
        <v>51</v>
      </c>
      <c r="I22" s="161">
        <v>640</v>
      </c>
      <c r="J22" s="40">
        <f t="shared" si="2"/>
        <v>34</v>
      </c>
      <c r="K22" s="162">
        <v>55</v>
      </c>
      <c r="L22" s="163">
        <f t="shared" si="3"/>
        <v>55</v>
      </c>
      <c r="M22" s="164">
        <f t="shared" si="4"/>
        <v>193.4</v>
      </c>
      <c r="N22" s="165">
        <f t="shared" si="5"/>
        <v>33</v>
      </c>
      <c r="O22" s="614"/>
      <c r="P22" s="615"/>
      <c r="T22" s="30"/>
      <c r="U22" s="30"/>
      <c r="V22" s="30"/>
      <c r="W22" s="30"/>
    </row>
    <row r="23" spans="1:16" ht="13.5">
      <c r="A23" s="166">
        <v>46</v>
      </c>
      <c r="B23" s="211" t="s">
        <v>132</v>
      </c>
      <c r="C23" s="185">
        <v>1992</v>
      </c>
      <c r="D23" s="186" t="s">
        <v>174</v>
      </c>
      <c r="E23" s="169">
        <v>4.43</v>
      </c>
      <c r="F23" s="170">
        <f t="shared" si="0"/>
        <v>56.7</v>
      </c>
      <c r="G23" s="171">
        <v>600</v>
      </c>
      <c r="H23" s="54">
        <f t="shared" si="1"/>
        <v>45</v>
      </c>
      <c r="I23" s="171">
        <v>710</v>
      </c>
      <c r="J23" s="54">
        <f t="shared" si="2"/>
        <v>41</v>
      </c>
      <c r="K23" s="172">
        <v>49</v>
      </c>
      <c r="L23" s="173">
        <f t="shared" si="3"/>
        <v>49</v>
      </c>
      <c r="M23" s="174">
        <f t="shared" si="4"/>
        <v>191.7</v>
      </c>
      <c r="N23" s="175">
        <f t="shared" si="5"/>
        <v>35</v>
      </c>
      <c r="O23" s="614"/>
      <c r="P23" s="615"/>
    </row>
    <row r="24" spans="1:16" ht="13.5">
      <c r="A24" s="146">
        <v>21</v>
      </c>
      <c r="B24" s="208" t="s">
        <v>133</v>
      </c>
      <c r="C24" s="18">
        <v>1992</v>
      </c>
      <c r="D24" s="182" t="s">
        <v>134</v>
      </c>
      <c r="E24" s="149">
        <v>5.33</v>
      </c>
      <c r="F24" s="150">
        <f t="shared" si="0"/>
        <v>47.699999999999996</v>
      </c>
      <c r="G24" s="176">
        <v>610</v>
      </c>
      <c r="H24" s="23">
        <f t="shared" si="1"/>
        <v>47</v>
      </c>
      <c r="I24" s="151">
        <v>570</v>
      </c>
      <c r="J24" s="25">
        <f t="shared" si="2"/>
        <v>27</v>
      </c>
      <c r="K24" s="152">
        <v>55</v>
      </c>
      <c r="L24" s="153">
        <f t="shared" si="3"/>
        <v>55</v>
      </c>
      <c r="M24" s="154">
        <f t="shared" si="4"/>
        <v>176.7</v>
      </c>
      <c r="N24" s="155">
        <f t="shared" si="5"/>
        <v>41</v>
      </c>
      <c r="O24" s="614">
        <f>SUM(M24:M27)-MIN(M24:M27)</f>
        <v>602.4</v>
      </c>
      <c r="P24" s="615">
        <f>RANK(O24,O$4:O$51)</f>
        <v>10</v>
      </c>
    </row>
    <row r="25" spans="1:16" ht="13.5">
      <c r="A25" s="156">
        <v>23</v>
      </c>
      <c r="B25" s="209" t="s">
        <v>135</v>
      </c>
      <c r="C25" s="33">
        <v>1991</v>
      </c>
      <c r="D25" s="184" t="s">
        <v>134</v>
      </c>
      <c r="E25" s="159">
        <v>3.32</v>
      </c>
      <c r="F25" s="160">
        <f t="shared" si="0"/>
        <v>67.8</v>
      </c>
      <c r="G25" s="177">
        <v>620</v>
      </c>
      <c r="H25" s="38">
        <f t="shared" si="1"/>
        <v>49</v>
      </c>
      <c r="I25" s="161">
        <v>680</v>
      </c>
      <c r="J25" s="40">
        <f t="shared" si="2"/>
        <v>38</v>
      </c>
      <c r="K25" s="162">
        <v>55</v>
      </c>
      <c r="L25" s="163">
        <f t="shared" si="3"/>
        <v>55</v>
      </c>
      <c r="M25" s="164">
        <f t="shared" si="4"/>
        <v>209.8</v>
      </c>
      <c r="N25" s="165">
        <f t="shared" si="5"/>
        <v>19</v>
      </c>
      <c r="O25" s="614"/>
      <c r="P25" s="615"/>
    </row>
    <row r="26" spans="1:16" ht="13.5">
      <c r="A26" s="156">
        <v>24</v>
      </c>
      <c r="B26" s="209" t="s">
        <v>136</v>
      </c>
      <c r="C26" s="33">
        <v>1989</v>
      </c>
      <c r="D26" s="184" t="s">
        <v>134</v>
      </c>
      <c r="E26" s="159">
        <v>3.81</v>
      </c>
      <c r="F26" s="160">
        <f t="shared" si="0"/>
        <v>62.89999999999999</v>
      </c>
      <c r="G26" s="177">
        <v>690</v>
      </c>
      <c r="H26" s="38">
        <f t="shared" si="1"/>
        <v>63</v>
      </c>
      <c r="I26" s="161">
        <v>630</v>
      </c>
      <c r="J26" s="40">
        <f t="shared" si="2"/>
        <v>33</v>
      </c>
      <c r="K26" s="162">
        <v>57</v>
      </c>
      <c r="L26" s="163">
        <f t="shared" si="3"/>
        <v>57</v>
      </c>
      <c r="M26" s="164">
        <f t="shared" si="4"/>
        <v>215.89999999999998</v>
      </c>
      <c r="N26" s="165">
        <f t="shared" si="5"/>
        <v>14</v>
      </c>
      <c r="O26" s="614"/>
      <c r="P26" s="615"/>
    </row>
    <row r="27" spans="1:16" ht="13.5">
      <c r="A27" s="166">
        <v>22</v>
      </c>
      <c r="B27" s="211" t="s">
        <v>137</v>
      </c>
      <c r="C27" s="198">
        <v>1992</v>
      </c>
      <c r="D27" s="199" t="s">
        <v>134</v>
      </c>
      <c r="E27" s="169">
        <v>8.35</v>
      </c>
      <c r="F27" s="170">
        <f t="shared" si="0"/>
        <v>17.5</v>
      </c>
      <c r="G27" s="179">
        <v>690</v>
      </c>
      <c r="H27" s="52">
        <f t="shared" si="1"/>
        <v>63</v>
      </c>
      <c r="I27" s="171">
        <v>700</v>
      </c>
      <c r="J27" s="54">
        <f t="shared" si="2"/>
        <v>40</v>
      </c>
      <c r="K27" s="172">
        <v>52</v>
      </c>
      <c r="L27" s="173">
        <f t="shared" si="3"/>
        <v>52</v>
      </c>
      <c r="M27" s="174">
        <f t="shared" si="4"/>
        <v>172.5</v>
      </c>
      <c r="N27" s="175">
        <f t="shared" si="5"/>
        <v>43</v>
      </c>
      <c r="O27" s="614"/>
      <c r="P27" s="615"/>
    </row>
    <row r="28" spans="1:16" ht="13.5">
      <c r="A28" s="146">
        <v>28</v>
      </c>
      <c r="B28" s="124" t="s">
        <v>138</v>
      </c>
      <c r="C28" s="147">
        <v>1992</v>
      </c>
      <c r="D28" s="146" t="s">
        <v>139</v>
      </c>
      <c r="E28" s="149">
        <v>4.05</v>
      </c>
      <c r="F28" s="150">
        <f t="shared" si="0"/>
        <v>60.5</v>
      </c>
      <c r="G28" s="151">
        <v>650</v>
      </c>
      <c r="H28" s="25">
        <f t="shared" si="1"/>
        <v>55</v>
      </c>
      <c r="I28" s="151">
        <v>640</v>
      </c>
      <c r="J28" s="25">
        <f t="shared" si="2"/>
        <v>34</v>
      </c>
      <c r="K28" s="152">
        <v>54</v>
      </c>
      <c r="L28" s="153">
        <f t="shared" si="3"/>
        <v>54</v>
      </c>
      <c r="M28" s="154">
        <f t="shared" si="4"/>
        <v>203.5</v>
      </c>
      <c r="N28" s="155">
        <f t="shared" si="5"/>
        <v>27</v>
      </c>
      <c r="O28" s="614">
        <f>SUM(M28:M31)-MIN(M28:M31)</f>
        <v>627.1000000000001</v>
      </c>
      <c r="P28" s="615">
        <f>RANK(O28,O$4:O$51)</f>
        <v>7</v>
      </c>
    </row>
    <row r="29" spans="1:16" ht="13.5">
      <c r="A29" s="156">
        <v>27</v>
      </c>
      <c r="B29" s="108" t="s">
        <v>140</v>
      </c>
      <c r="C29" s="157">
        <v>1993</v>
      </c>
      <c r="D29" s="156" t="s">
        <v>139</v>
      </c>
      <c r="E29" s="159">
        <v>4.12</v>
      </c>
      <c r="F29" s="160">
        <f t="shared" si="0"/>
        <v>59.8</v>
      </c>
      <c r="G29" s="161">
        <v>630</v>
      </c>
      <c r="H29" s="40">
        <f t="shared" si="1"/>
        <v>51</v>
      </c>
      <c r="I29" s="161">
        <v>590</v>
      </c>
      <c r="J29" s="40">
        <f t="shared" si="2"/>
        <v>29</v>
      </c>
      <c r="K29" s="162">
        <v>47</v>
      </c>
      <c r="L29" s="163">
        <f t="shared" si="3"/>
        <v>47</v>
      </c>
      <c r="M29" s="164">
        <f t="shared" si="4"/>
        <v>186.8</v>
      </c>
      <c r="N29" s="165">
        <f t="shared" si="5"/>
        <v>38</v>
      </c>
      <c r="O29" s="614"/>
      <c r="P29" s="615"/>
    </row>
    <row r="30" spans="1:16" ht="13.5">
      <c r="A30" s="156">
        <v>26</v>
      </c>
      <c r="B30" s="108" t="s">
        <v>141</v>
      </c>
      <c r="C30" s="157">
        <v>1990</v>
      </c>
      <c r="D30" s="156" t="s">
        <v>139</v>
      </c>
      <c r="E30" s="159">
        <v>3.66</v>
      </c>
      <c r="F30" s="160">
        <f t="shared" si="0"/>
        <v>64.39999999999999</v>
      </c>
      <c r="G30" s="161">
        <v>690</v>
      </c>
      <c r="H30" s="40">
        <f t="shared" si="1"/>
        <v>63</v>
      </c>
      <c r="I30" s="161">
        <v>770</v>
      </c>
      <c r="J30" s="40">
        <f t="shared" si="2"/>
        <v>47</v>
      </c>
      <c r="K30" s="162">
        <v>46</v>
      </c>
      <c r="L30" s="163">
        <f t="shared" si="3"/>
        <v>46</v>
      </c>
      <c r="M30" s="164">
        <f t="shared" si="4"/>
        <v>220.39999999999998</v>
      </c>
      <c r="N30" s="165">
        <f t="shared" si="5"/>
        <v>10</v>
      </c>
      <c r="O30" s="614"/>
      <c r="P30" s="615"/>
    </row>
    <row r="31" spans="1:16" ht="13.5">
      <c r="A31" s="166">
        <v>25</v>
      </c>
      <c r="B31" s="125" t="s">
        <v>142</v>
      </c>
      <c r="C31" s="167">
        <v>1990</v>
      </c>
      <c r="D31" s="158" t="s">
        <v>139</v>
      </c>
      <c r="E31" s="169">
        <v>5.48</v>
      </c>
      <c r="F31" s="170">
        <f t="shared" si="0"/>
        <v>46.19999999999999</v>
      </c>
      <c r="G31" s="171">
        <v>660</v>
      </c>
      <c r="H31" s="54">
        <f t="shared" si="1"/>
        <v>57</v>
      </c>
      <c r="I31" s="171">
        <v>830</v>
      </c>
      <c r="J31" s="54">
        <f t="shared" si="2"/>
        <v>53</v>
      </c>
      <c r="K31" s="172">
        <v>47</v>
      </c>
      <c r="L31" s="173">
        <f t="shared" si="3"/>
        <v>47</v>
      </c>
      <c r="M31" s="174">
        <f t="shared" si="4"/>
        <v>203.2</v>
      </c>
      <c r="N31" s="175">
        <f t="shared" si="5"/>
        <v>28</v>
      </c>
      <c r="O31" s="614"/>
      <c r="P31" s="615"/>
    </row>
    <row r="32" spans="1:16" ht="13.5">
      <c r="A32" s="146">
        <v>41</v>
      </c>
      <c r="B32" s="124" t="s">
        <v>143</v>
      </c>
      <c r="C32" s="147">
        <v>1992</v>
      </c>
      <c r="D32" s="146" t="s">
        <v>172</v>
      </c>
      <c r="E32" s="149">
        <v>3.2</v>
      </c>
      <c r="F32" s="150">
        <f t="shared" si="0"/>
        <v>69</v>
      </c>
      <c r="G32" s="176">
        <v>680</v>
      </c>
      <c r="H32" s="23">
        <f t="shared" si="1"/>
        <v>61</v>
      </c>
      <c r="I32" s="151">
        <v>930</v>
      </c>
      <c r="J32" s="25">
        <f t="shared" si="2"/>
        <v>63</v>
      </c>
      <c r="K32" s="152">
        <v>61</v>
      </c>
      <c r="L32" s="153">
        <f t="shared" si="3"/>
        <v>61</v>
      </c>
      <c r="M32" s="154">
        <f t="shared" si="4"/>
        <v>254</v>
      </c>
      <c r="N32" s="155">
        <f t="shared" si="5"/>
        <v>1</v>
      </c>
      <c r="O32" s="614">
        <f>SUM(M32:M35)-MIN(M32:M35)</f>
        <v>719.5</v>
      </c>
      <c r="P32" s="615">
        <f>RANK(O32,O$4:O$51)</f>
        <v>1</v>
      </c>
    </row>
    <row r="33" spans="1:16" ht="13.5">
      <c r="A33" s="156">
        <v>42</v>
      </c>
      <c r="B33" s="108" t="s">
        <v>144</v>
      </c>
      <c r="C33" s="157">
        <v>1992</v>
      </c>
      <c r="D33" s="156" t="s">
        <v>172</v>
      </c>
      <c r="E33" s="159">
        <v>4.56</v>
      </c>
      <c r="F33" s="160">
        <f t="shared" si="0"/>
        <v>55.4</v>
      </c>
      <c r="G33" s="177">
        <v>670</v>
      </c>
      <c r="H33" s="38">
        <f t="shared" si="1"/>
        <v>59</v>
      </c>
      <c r="I33" s="161">
        <v>800</v>
      </c>
      <c r="J33" s="40">
        <f t="shared" si="2"/>
        <v>50</v>
      </c>
      <c r="K33" s="161">
        <v>49</v>
      </c>
      <c r="L33" s="163">
        <f t="shared" si="3"/>
        <v>49</v>
      </c>
      <c r="M33" s="178">
        <f t="shared" si="4"/>
        <v>213.4</v>
      </c>
      <c r="N33" s="165">
        <f t="shared" si="5"/>
        <v>16</v>
      </c>
      <c r="O33" s="614"/>
      <c r="P33" s="615"/>
    </row>
    <row r="34" spans="1:16" ht="13.5">
      <c r="A34" s="156">
        <v>43</v>
      </c>
      <c r="B34" s="108" t="s">
        <v>145</v>
      </c>
      <c r="C34" s="157">
        <v>1991</v>
      </c>
      <c r="D34" s="156" t="s">
        <v>172</v>
      </c>
      <c r="E34" s="159">
        <v>3.15</v>
      </c>
      <c r="F34" s="160">
        <f t="shared" si="0"/>
        <v>69.5</v>
      </c>
      <c r="G34" s="177">
        <v>700</v>
      </c>
      <c r="H34" s="38">
        <f t="shared" si="1"/>
        <v>65</v>
      </c>
      <c r="I34" s="161">
        <v>730</v>
      </c>
      <c r="J34" s="40">
        <f t="shared" si="2"/>
        <v>43</v>
      </c>
      <c r="K34" s="162">
        <v>57</v>
      </c>
      <c r="L34" s="163">
        <f t="shared" si="3"/>
        <v>57</v>
      </c>
      <c r="M34" s="164">
        <f t="shared" si="4"/>
        <v>234.5</v>
      </c>
      <c r="N34" s="165">
        <f t="shared" si="5"/>
        <v>2</v>
      </c>
      <c r="O34" s="614"/>
      <c r="P34" s="615"/>
    </row>
    <row r="35" spans="1:16" ht="13.5">
      <c r="A35" s="166">
        <v>44</v>
      </c>
      <c r="B35" s="125" t="s">
        <v>146</v>
      </c>
      <c r="C35" s="167">
        <v>1990</v>
      </c>
      <c r="D35" s="166" t="s">
        <v>172</v>
      </c>
      <c r="E35" s="169">
        <v>3</v>
      </c>
      <c r="F35" s="170">
        <f t="shared" si="0"/>
        <v>71</v>
      </c>
      <c r="G35" s="179">
        <v>700</v>
      </c>
      <c r="H35" s="52">
        <f t="shared" si="1"/>
        <v>65</v>
      </c>
      <c r="I35" s="171">
        <v>680</v>
      </c>
      <c r="J35" s="54">
        <f t="shared" si="2"/>
        <v>38</v>
      </c>
      <c r="K35" s="172">
        <v>57</v>
      </c>
      <c r="L35" s="173">
        <f t="shared" si="3"/>
        <v>57</v>
      </c>
      <c r="M35" s="174">
        <f t="shared" si="4"/>
        <v>231</v>
      </c>
      <c r="N35" s="175">
        <f t="shared" si="5"/>
        <v>4</v>
      </c>
      <c r="O35" s="614"/>
      <c r="P35" s="615"/>
    </row>
    <row r="36" spans="1:16" ht="13.5">
      <c r="A36" s="146">
        <v>32</v>
      </c>
      <c r="B36" s="180" t="s">
        <v>147</v>
      </c>
      <c r="C36" s="181">
        <v>1991</v>
      </c>
      <c r="D36" s="156" t="s">
        <v>148</v>
      </c>
      <c r="E36" s="149" t="s">
        <v>149</v>
      </c>
      <c r="F36" s="150">
        <f t="shared" si="0"/>
        <v>0</v>
      </c>
      <c r="G36" s="151">
        <v>0</v>
      </c>
      <c r="H36" s="25">
        <f t="shared" si="1"/>
        <v>0</v>
      </c>
      <c r="I36" s="151">
        <v>740</v>
      </c>
      <c r="J36" s="25">
        <f t="shared" si="2"/>
        <v>44</v>
      </c>
      <c r="K36" s="152">
        <v>0</v>
      </c>
      <c r="L36" s="153">
        <f t="shared" si="3"/>
        <v>0</v>
      </c>
      <c r="M36" s="154">
        <f t="shared" si="4"/>
        <v>44</v>
      </c>
      <c r="N36" s="155">
        <f t="shared" si="5"/>
        <v>48</v>
      </c>
      <c r="O36" s="625">
        <f>SUM(M36:M39)-MIN(M36:M39)</f>
        <v>601.4</v>
      </c>
      <c r="P36" s="615">
        <f>RANK(O36,O$4:O$51)</f>
        <v>11</v>
      </c>
    </row>
    <row r="37" spans="1:16" ht="13.5">
      <c r="A37" s="156">
        <v>30</v>
      </c>
      <c r="B37" s="183" t="s">
        <v>150</v>
      </c>
      <c r="C37" s="33">
        <v>1990</v>
      </c>
      <c r="D37" s="156" t="s">
        <v>148</v>
      </c>
      <c r="E37" s="159">
        <v>4.16</v>
      </c>
      <c r="F37" s="160">
        <f t="shared" si="0"/>
        <v>59.39999999999999</v>
      </c>
      <c r="G37" s="161">
        <v>620</v>
      </c>
      <c r="H37" s="40">
        <f t="shared" si="1"/>
        <v>49</v>
      </c>
      <c r="I37" s="161">
        <v>820</v>
      </c>
      <c r="J37" s="40">
        <f t="shared" si="2"/>
        <v>52</v>
      </c>
      <c r="K37" s="162">
        <v>44</v>
      </c>
      <c r="L37" s="163">
        <f t="shared" si="3"/>
        <v>44</v>
      </c>
      <c r="M37" s="164">
        <f t="shared" si="4"/>
        <v>204.39999999999998</v>
      </c>
      <c r="N37" s="165">
        <f t="shared" si="5"/>
        <v>23</v>
      </c>
      <c r="O37" s="625"/>
      <c r="P37" s="615"/>
    </row>
    <row r="38" spans="1:16" ht="13.5">
      <c r="A38" s="156">
        <v>29</v>
      </c>
      <c r="B38" s="183" t="s">
        <v>151</v>
      </c>
      <c r="C38" s="33">
        <v>1992</v>
      </c>
      <c r="D38" s="156" t="s">
        <v>148</v>
      </c>
      <c r="E38" s="159">
        <v>4.8</v>
      </c>
      <c r="F38" s="160">
        <f t="shared" si="0"/>
        <v>53</v>
      </c>
      <c r="G38" s="161">
        <v>640</v>
      </c>
      <c r="H38" s="40">
        <f t="shared" si="1"/>
        <v>53</v>
      </c>
      <c r="I38" s="161">
        <v>720</v>
      </c>
      <c r="J38" s="40">
        <f t="shared" si="2"/>
        <v>42</v>
      </c>
      <c r="K38" s="162">
        <v>41</v>
      </c>
      <c r="L38" s="163">
        <f t="shared" si="3"/>
        <v>41</v>
      </c>
      <c r="M38" s="164">
        <f t="shared" si="4"/>
        <v>189</v>
      </c>
      <c r="N38" s="165">
        <f t="shared" si="5"/>
        <v>37</v>
      </c>
      <c r="O38" s="625"/>
      <c r="P38" s="615"/>
    </row>
    <row r="39" spans="1:16" ht="13.5">
      <c r="A39" s="166">
        <v>31</v>
      </c>
      <c r="B39" s="108" t="s">
        <v>152</v>
      </c>
      <c r="C39" s="185">
        <v>1990</v>
      </c>
      <c r="D39" s="166" t="s">
        <v>148</v>
      </c>
      <c r="E39" s="169">
        <v>4.2</v>
      </c>
      <c r="F39" s="170">
        <f t="shared" si="0"/>
        <v>58.99999999999999</v>
      </c>
      <c r="G39" s="171">
        <v>640</v>
      </c>
      <c r="H39" s="54">
        <f t="shared" si="1"/>
        <v>53</v>
      </c>
      <c r="I39" s="171">
        <v>750</v>
      </c>
      <c r="J39" s="54">
        <f t="shared" si="2"/>
        <v>45</v>
      </c>
      <c r="K39" s="172">
        <v>51</v>
      </c>
      <c r="L39" s="173">
        <f t="shared" si="3"/>
        <v>51</v>
      </c>
      <c r="M39" s="174">
        <f t="shared" si="4"/>
        <v>208</v>
      </c>
      <c r="N39" s="175">
        <f t="shared" si="5"/>
        <v>20</v>
      </c>
      <c r="O39" s="625"/>
      <c r="P39" s="615"/>
    </row>
    <row r="40" spans="1:16" ht="13.5">
      <c r="A40" s="146">
        <v>11</v>
      </c>
      <c r="B40" s="187" t="s">
        <v>153</v>
      </c>
      <c r="C40" s="18">
        <v>1991</v>
      </c>
      <c r="D40" s="156" t="s">
        <v>173</v>
      </c>
      <c r="E40" s="188">
        <v>4.76</v>
      </c>
      <c r="F40" s="189">
        <f t="shared" si="0"/>
        <v>53.4</v>
      </c>
      <c r="G40" s="190">
        <v>740</v>
      </c>
      <c r="H40" s="191">
        <f t="shared" si="1"/>
        <v>73</v>
      </c>
      <c r="I40" s="192">
        <v>760</v>
      </c>
      <c r="J40" s="193">
        <f t="shared" si="2"/>
        <v>46</v>
      </c>
      <c r="K40" s="190">
        <v>47</v>
      </c>
      <c r="L40" s="194">
        <f t="shared" si="3"/>
        <v>47</v>
      </c>
      <c r="M40" s="195">
        <f t="shared" si="4"/>
        <v>219.4</v>
      </c>
      <c r="N40" s="155">
        <f t="shared" si="5"/>
        <v>12</v>
      </c>
      <c r="O40" s="626">
        <f>SUM(M40:M43)-MIN(M40:M43)</f>
        <v>642.5</v>
      </c>
      <c r="P40" s="615">
        <f>RANK(O40,O$4:O$51)</f>
        <v>4</v>
      </c>
    </row>
    <row r="41" spans="1:16" ht="13.5">
      <c r="A41" s="156">
        <v>9</v>
      </c>
      <c r="B41" s="183" t="s">
        <v>155</v>
      </c>
      <c r="C41" s="33">
        <v>1991</v>
      </c>
      <c r="D41" s="156" t="s">
        <v>173</v>
      </c>
      <c r="E41" s="159">
        <v>4.55</v>
      </c>
      <c r="F41" s="196">
        <f t="shared" si="0"/>
        <v>55.5</v>
      </c>
      <c r="G41" s="161">
        <v>680</v>
      </c>
      <c r="H41" s="40">
        <f t="shared" si="1"/>
        <v>61</v>
      </c>
      <c r="I41" s="177">
        <v>860</v>
      </c>
      <c r="J41" s="38">
        <f t="shared" si="2"/>
        <v>56</v>
      </c>
      <c r="K41" s="161">
        <v>47</v>
      </c>
      <c r="L41" s="163">
        <f t="shared" si="3"/>
        <v>47</v>
      </c>
      <c r="M41" s="197">
        <f t="shared" si="4"/>
        <v>219.5</v>
      </c>
      <c r="N41" s="165">
        <f t="shared" si="5"/>
        <v>11</v>
      </c>
      <c r="O41" s="626"/>
      <c r="P41" s="615"/>
    </row>
    <row r="42" spans="1:16" ht="13.5">
      <c r="A42" s="156">
        <v>12</v>
      </c>
      <c r="B42" s="183" t="s">
        <v>156</v>
      </c>
      <c r="C42" s="33">
        <v>1991</v>
      </c>
      <c r="D42" s="156" t="s">
        <v>173</v>
      </c>
      <c r="E42" s="159">
        <v>4.24</v>
      </c>
      <c r="F42" s="196">
        <f t="shared" si="0"/>
        <v>58.599999999999994</v>
      </c>
      <c r="G42" s="161">
        <v>640</v>
      </c>
      <c r="H42" s="40">
        <f t="shared" si="1"/>
        <v>53</v>
      </c>
      <c r="I42" s="177">
        <v>730</v>
      </c>
      <c r="J42" s="38">
        <f t="shared" si="2"/>
        <v>43</v>
      </c>
      <c r="K42" s="161">
        <v>49</v>
      </c>
      <c r="L42" s="163">
        <f t="shared" si="3"/>
        <v>49</v>
      </c>
      <c r="M42" s="197">
        <f t="shared" si="4"/>
        <v>203.6</v>
      </c>
      <c r="N42" s="165">
        <f t="shared" si="5"/>
        <v>26</v>
      </c>
      <c r="O42" s="626"/>
      <c r="P42" s="615"/>
    </row>
    <row r="43" spans="1:16" ht="13.5">
      <c r="A43" s="166">
        <v>10</v>
      </c>
      <c r="B43" s="183" t="s">
        <v>157</v>
      </c>
      <c r="C43" s="198">
        <v>1992</v>
      </c>
      <c r="D43" s="156" t="s">
        <v>173</v>
      </c>
      <c r="E43" s="200">
        <v>4.89</v>
      </c>
      <c r="F43" s="201">
        <f t="shared" si="0"/>
        <v>52.1</v>
      </c>
      <c r="G43" s="202">
        <v>650</v>
      </c>
      <c r="H43" s="203">
        <f t="shared" si="1"/>
        <v>55</v>
      </c>
      <c r="I43" s="204">
        <v>580</v>
      </c>
      <c r="J43" s="205">
        <f t="shared" si="2"/>
        <v>28</v>
      </c>
      <c r="K43" s="202">
        <v>45</v>
      </c>
      <c r="L43" s="206">
        <f t="shared" si="3"/>
        <v>45</v>
      </c>
      <c r="M43" s="207">
        <f t="shared" si="4"/>
        <v>180.1</v>
      </c>
      <c r="N43" s="175">
        <f t="shared" si="5"/>
        <v>39</v>
      </c>
      <c r="O43" s="626"/>
      <c r="P43" s="615"/>
    </row>
    <row r="44" spans="1:16" ht="13.5">
      <c r="A44" s="146">
        <v>14</v>
      </c>
      <c r="B44" s="208" t="s">
        <v>158</v>
      </c>
      <c r="C44" s="181">
        <v>1990</v>
      </c>
      <c r="D44" s="146" t="s">
        <v>159</v>
      </c>
      <c r="E44" s="149">
        <v>3.61</v>
      </c>
      <c r="F44" s="150">
        <f t="shared" si="0"/>
        <v>64.9</v>
      </c>
      <c r="G44" s="151">
        <v>620</v>
      </c>
      <c r="H44" s="25">
        <f t="shared" si="1"/>
        <v>49</v>
      </c>
      <c r="I44" s="151">
        <v>650</v>
      </c>
      <c r="J44" s="25">
        <f t="shared" si="2"/>
        <v>35</v>
      </c>
      <c r="K44" s="152">
        <v>59</v>
      </c>
      <c r="L44" s="153">
        <f t="shared" si="3"/>
        <v>59</v>
      </c>
      <c r="M44" s="154">
        <f t="shared" si="4"/>
        <v>207.9</v>
      </c>
      <c r="N44" s="155">
        <f t="shared" si="5"/>
        <v>21</v>
      </c>
      <c r="O44" s="614">
        <f>SUM(M44:M47)-MIN(M44:M47)</f>
        <v>645.1</v>
      </c>
      <c r="P44" s="615">
        <f>RANK(O44,O$4:O$51)</f>
        <v>3</v>
      </c>
    </row>
    <row r="45" spans="1:16" ht="13.5">
      <c r="A45" s="156">
        <v>16</v>
      </c>
      <c r="B45" s="209" t="s">
        <v>160</v>
      </c>
      <c r="C45" s="210">
        <v>1991</v>
      </c>
      <c r="D45" s="156" t="s">
        <v>159</v>
      </c>
      <c r="E45" s="159">
        <v>3.72</v>
      </c>
      <c r="F45" s="160">
        <f t="shared" si="0"/>
        <v>63.79999999999999</v>
      </c>
      <c r="G45" s="161">
        <v>710</v>
      </c>
      <c r="H45" s="40">
        <f t="shared" si="1"/>
        <v>67</v>
      </c>
      <c r="I45" s="161">
        <v>810</v>
      </c>
      <c r="J45" s="40">
        <f t="shared" si="2"/>
        <v>51</v>
      </c>
      <c r="K45" s="162">
        <v>51</v>
      </c>
      <c r="L45" s="163">
        <f t="shared" si="3"/>
        <v>51</v>
      </c>
      <c r="M45" s="164">
        <f t="shared" si="4"/>
        <v>232.79999999999998</v>
      </c>
      <c r="N45" s="165">
        <f t="shared" si="5"/>
        <v>3</v>
      </c>
      <c r="O45" s="614"/>
      <c r="P45" s="615"/>
    </row>
    <row r="46" spans="1:16" ht="13.5">
      <c r="A46" s="156">
        <v>13</v>
      </c>
      <c r="B46" s="209" t="s">
        <v>161</v>
      </c>
      <c r="C46" s="210">
        <v>1991</v>
      </c>
      <c r="D46" s="156" t="s">
        <v>159</v>
      </c>
      <c r="E46" s="159">
        <v>3.51</v>
      </c>
      <c r="F46" s="160">
        <f t="shared" si="0"/>
        <v>65.9</v>
      </c>
      <c r="G46" s="161">
        <v>660</v>
      </c>
      <c r="H46" s="40">
        <f t="shared" si="1"/>
        <v>57</v>
      </c>
      <c r="I46" s="161">
        <v>620</v>
      </c>
      <c r="J46" s="40">
        <f t="shared" si="2"/>
        <v>32</v>
      </c>
      <c r="K46" s="162">
        <v>49</v>
      </c>
      <c r="L46" s="163">
        <f t="shared" si="3"/>
        <v>49</v>
      </c>
      <c r="M46" s="164">
        <f t="shared" si="4"/>
        <v>203.9</v>
      </c>
      <c r="N46" s="165">
        <f t="shared" si="5"/>
        <v>25</v>
      </c>
      <c r="O46" s="614"/>
      <c r="P46" s="615"/>
    </row>
    <row r="47" spans="1:16" ht="13.5">
      <c r="A47" s="166">
        <v>15</v>
      </c>
      <c r="B47" s="211" t="s">
        <v>162</v>
      </c>
      <c r="C47" s="185">
        <v>1991</v>
      </c>
      <c r="D47" s="166" t="s">
        <v>159</v>
      </c>
      <c r="E47" s="169">
        <v>4.66</v>
      </c>
      <c r="F47" s="170">
        <f t="shared" si="0"/>
        <v>54.39999999999999</v>
      </c>
      <c r="G47" s="171">
        <v>660</v>
      </c>
      <c r="H47" s="54">
        <f t="shared" si="1"/>
        <v>57</v>
      </c>
      <c r="I47" s="171">
        <v>780</v>
      </c>
      <c r="J47" s="54">
        <f t="shared" si="2"/>
        <v>48</v>
      </c>
      <c r="K47" s="172">
        <v>45</v>
      </c>
      <c r="L47" s="173">
        <f t="shared" si="3"/>
        <v>45</v>
      </c>
      <c r="M47" s="174">
        <f t="shared" si="4"/>
        <v>204.39999999999998</v>
      </c>
      <c r="N47" s="175">
        <f t="shared" si="5"/>
        <v>23</v>
      </c>
      <c r="O47" s="614"/>
      <c r="P47" s="615"/>
    </row>
    <row r="48" spans="1:16" ht="13.5">
      <c r="A48" s="146">
        <v>20</v>
      </c>
      <c r="B48" s="208" t="s">
        <v>163</v>
      </c>
      <c r="C48" s="181">
        <v>1992</v>
      </c>
      <c r="D48" s="156" t="s">
        <v>164</v>
      </c>
      <c r="E48" s="149">
        <v>3.38</v>
      </c>
      <c r="F48" s="150">
        <f t="shared" si="0"/>
        <v>67.2</v>
      </c>
      <c r="G48" s="176">
        <v>670</v>
      </c>
      <c r="H48" s="23">
        <f t="shared" si="1"/>
        <v>59</v>
      </c>
      <c r="I48" s="151">
        <v>620</v>
      </c>
      <c r="J48" s="25">
        <f t="shared" si="2"/>
        <v>32</v>
      </c>
      <c r="K48" s="152">
        <v>52</v>
      </c>
      <c r="L48" s="153">
        <f t="shared" si="3"/>
        <v>52</v>
      </c>
      <c r="M48" s="154">
        <f t="shared" si="4"/>
        <v>210.2</v>
      </c>
      <c r="N48" s="155">
        <f t="shared" si="5"/>
        <v>18</v>
      </c>
      <c r="O48" s="614">
        <f>SUM(M48:M51)-MIN(M48:M51)</f>
        <v>627.2</v>
      </c>
      <c r="P48" s="615">
        <f>RANK(O48,O$4:O$51)</f>
        <v>6</v>
      </c>
    </row>
    <row r="49" spans="1:16" ht="13.5">
      <c r="A49" s="156">
        <v>19</v>
      </c>
      <c r="B49" s="209" t="s">
        <v>165</v>
      </c>
      <c r="C49" s="210">
        <v>1992</v>
      </c>
      <c r="D49" s="156" t="s">
        <v>164</v>
      </c>
      <c r="E49" s="159">
        <v>4.06</v>
      </c>
      <c r="F49" s="160">
        <f t="shared" si="0"/>
        <v>60.4</v>
      </c>
      <c r="G49" s="177">
        <v>650</v>
      </c>
      <c r="H49" s="38">
        <f t="shared" si="1"/>
        <v>55</v>
      </c>
      <c r="I49" s="161">
        <v>730</v>
      </c>
      <c r="J49" s="40">
        <f t="shared" si="2"/>
        <v>43</v>
      </c>
      <c r="K49" s="162">
        <v>53</v>
      </c>
      <c r="L49" s="163">
        <f t="shared" si="3"/>
        <v>53</v>
      </c>
      <c r="M49" s="164">
        <f t="shared" si="4"/>
        <v>211.4</v>
      </c>
      <c r="N49" s="165">
        <f t="shared" si="5"/>
        <v>17</v>
      </c>
      <c r="O49" s="614"/>
      <c r="P49" s="615"/>
    </row>
    <row r="50" spans="1:16" ht="13.5">
      <c r="A50" s="156">
        <v>18</v>
      </c>
      <c r="B50" s="209" t="s">
        <v>166</v>
      </c>
      <c r="C50" s="210">
        <v>1991</v>
      </c>
      <c r="D50" s="156" t="s">
        <v>164</v>
      </c>
      <c r="E50" s="159">
        <v>5.02</v>
      </c>
      <c r="F50" s="160">
        <f t="shared" si="0"/>
        <v>50.8</v>
      </c>
      <c r="G50" s="177">
        <v>630</v>
      </c>
      <c r="H50" s="38">
        <f t="shared" si="1"/>
        <v>51</v>
      </c>
      <c r="I50" s="161">
        <v>430</v>
      </c>
      <c r="J50" s="40">
        <f t="shared" si="2"/>
        <v>13</v>
      </c>
      <c r="K50" s="162">
        <v>36</v>
      </c>
      <c r="L50" s="163">
        <f t="shared" si="3"/>
        <v>36</v>
      </c>
      <c r="M50" s="164">
        <f t="shared" si="4"/>
        <v>150.8</v>
      </c>
      <c r="N50" s="165">
        <f t="shared" si="5"/>
        <v>47</v>
      </c>
      <c r="O50" s="614"/>
      <c r="P50" s="615"/>
    </row>
    <row r="51" spans="1:16" ht="13.5">
      <c r="A51" s="166">
        <v>17</v>
      </c>
      <c r="B51" s="211" t="s">
        <v>167</v>
      </c>
      <c r="C51" s="185">
        <v>1991</v>
      </c>
      <c r="D51" s="166" t="s">
        <v>164</v>
      </c>
      <c r="E51" s="169">
        <v>6.54</v>
      </c>
      <c r="F51" s="170">
        <f t="shared" si="0"/>
        <v>35.599999999999994</v>
      </c>
      <c r="G51" s="179">
        <v>720</v>
      </c>
      <c r="H51" s="52">
        <f t="shared" si="1"/>
        <v>69</v>
      </c>
      <c r="I51" s="171">
        <v>840</v>
      </c>
      <c r="J51" s="54">
        <f t="shared" si="2"/>
        <v>54</v>
      </c>
      <c r="K51" s="172">
        <v>47</v>
      </c>
      <c r="L51" s="173">
        <f t="shared" si="3"/>
        <v>47</v>
      </c>
      <c r="M51" s="174">
        <f t="shared" si="4"/>
        <v>205.6</v>
      </c>
      <c r="N51" s="175">
        <f t="shared" si="5"/>
        <v>22</v>
      </c>
      <c r="O51" s="614"/>
      <c r="P51" s="615"/>
    </row>
    <row r="52" ht="13.5">
      <c r="B52" s="212"/>
    </row>
  </sheetData>
  <sheetProtection/>
  <mergeCells count="34">
    <mergeCell ref="O32:O35"/>
    <mergeCell ref="P32:P35"/>
    <mergeCell ref="O36:O39"/>
    <mergeCell ref="P36:P39"/>
    <mergeCell ref="O48:O51"/>
    <mergeCell ref="P48:P51"/>
    <mergeCell ref="O40:O43"/>
    <mergeCell ref="P40:P43"/>
    <mergeCell ref="O44:O47"/>
    <mergeCell ref="P44:P47"/>
    <mergeCell ref="O20:O23"/>
    <mergeCell ref="P20:P23"/>
    <mergeCell ref="O24:O27"/>
    <mergeCell ref="P24:P27"/>
    <mergeCell ref="O2:O3"/>
    <mergeCell ref="P2:P3"/>
    <mergeCell ref="O28:O31"/>
    <mergeCell ref="P28:P31"/>
    <mergeCell ref="O8:O11"/>
    <mergeCell ref="P8:P11"/>
    <mergeCell ref="O12:O15"/>
    <mergeCell ref="P12:P15"/>
    <mergeCell ref="O16:O19"/>
    <mergeCell ref="P16:P19"/>
    <mergeCell ref="O4:O7"/>
    <mergeCell ref="P4:P7"/>
    <mergeCell ref="A2:A3"/>
    <mergeCell ref="B2:B3"/>
    <mergeCell ref="C2:C3"/>
    <mergeCell ref="D2:D3"/>
    <mergeCell ref="E2:F2"/>
    <mergeCell ref="G2:H2"/>
    <mergeCell ref="I2:J2"/>
    <mergeCell ref="K2:L2"/>
  </mergeCells>
  <printOptions/>
  <pageMargins left="0.2" right="0.19652777777777777" top="0.3902777777777778" bottom="0.5118055555555556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Vladimír Mgr.  Janda</cp:lastModifiedBy>
  <cp:lastPrinted>2009-04-29T12:58:51Z</cp:lastPrinted>
  <dcterms:created xsi:type="dcterms:W3CDTF">2009-04-24T09:15:23Z</dcterms:created>
  <dcterms:modified xsi:type="dcterms:W3CDTF">2009-05-11T11:43:57Z</dcterms:modified>
  <cp:category/>
  <cp:version/>
  <cp:contentType/>
  <cp:contentStatus/>
</cp:coreProperties>
</file>